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blagojevic\AppData\Local\Microsoft\Windows\INetCache\Content.Outlook\AYKLG4W0\"/>
    </mc:Choice>
  </mc:AlternateContent>
  <bookViews>
    <workbookView xWindow="0" yWindow="0" windowWidth="19200" windowHeight="11490" activeTab="3"/>
  </bookViews>
  <sheets>
    <sheet name="1" sheetId="1" r:id="rId1"/>
    <sheet name="2" sheetId="2" r:id="rId2"/>
    <sheet name="3" sheetId="3" r:id="rId3"/>
    <sheet name="4" sheetId="4" r:id="rId4"/>
    <sheet name="5" sheetId="18" r:id="rId5"/>
    <sheet name="6_0" sheetId="31" r:id="rId6"/>
    <sheet name="6_1" sheetId="32" r:id="rId7"/>
    <sheet name="6_2" sheetId="33" r:id="rId8"/>
    <sheet name="6_3" sheetId="34" r:id="rId9"/>
    <sheet name="6_4" sheetId="35" r:id="rId10"/>
    <sheet name="6_5" sheetId="36" r:id="rId11"/>
    <sheet name="7" sheetId="37" r:id="rId12"/>
    <sheet name="8" sheetId="38" r:id="rId13"/>
    <sheet name="9" sheetId="39" r:id="rId14"/>
    <sheet name="10" sheetId="40" state="hidden" r:id="rId15"/>
    <sheet name="10 (2)" sheetId="42" r:id="rId16"/>
    <sheet name="11" sheetId="41" r:id="rId17"/>
  </sheets>
  <externalReferences>
    <externalReference r:id="rId18"/>
    <externalReference r:id="rId19"/>
  </externalReferences>
  <definedNames>
    <definedName name="_xlnm.Print_Area" localSheetId="0">'1'!$A$1:$G$101</definedName>
    <definedName name="_xlnm.Print_Area" localSheetId="14">'10'!$A$1:$J$70</definedName>
    <definedName name="_xlnm.Print_Area" localSheetId="15">'10 (2)'!$A$1:$J$75</definedName>
    <definedName name="_xlnm.Print_Area" localSheetId="16">'11'!$B$1:$L$41</definedName>
    <definedName name="_xlnm.Print_Area" localSheetId="1">'2'!$A$1:$G$96</definedName>
    <definedName name="_xlnm.Print_Area" localSheetId="2">'3'!$A$1:$E$42</definedName>
    <definedName name="_xlnm.Print_Area" localSheetId="3">'4'!$A$1:$F$58</definedName>
    <definedName name="_xlnm.Print_Area" localSheetId="4">'5'!$A$1:$F$33</definedName>
    <definedName name="_xlnm.Print_Area" localSheetId="5">'6_0'!$A$1:$Q$69</definedName>
    <definedName name="_xlnm.Print_Area" localSheetId="6">'6_1'!$A$1:$M$40</definedName>
    <definedName name="_xlnm.Print_Area" localSheetId="7">'6_2'!$A$1:$N$39</definedName>
    <definedName name="_xlnm.Print_Area" localSheetId="8">'6_3'!$A$1:$L$24</definedName>
    <definedName name="_xlnm.Print_Area" localSheetId="9">'6_4'!$A$1:$G$20</definedName>
    <definedName name="_xlnm.Print_Area" localSheetId="11">'7'!$A$1:$G$34</definedName>
    <definedName name="_xlnm.Print_Area" localSheetId="12">'8'!$A$1:$H$27</definedName>
    <definedName name="_xlnm.Print_Area" localSheetId="13">'9'!$A$1:$F$135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42" l="1"/>
  <c r="D53" i="42"/>
  <c r="G53" i="42"/>
  <c r="H53" i="42"/>
  <c r="I53" i="42"/>
  <c r="J53" i="42"/>
  <c r="A1" i="42"/>
  <c r="A2" i="42"/>
  <c r="A3" i="42"/>
  <c r="A4" i="42"/>
  <c r="A5" i="42"/>
  <c r="A6" i="42"/>
  <c r="F32" i="4" l="1"/>
  <c r="F49" i="4" s="1"/>
  <c r="F53" i="4" s="1"/>
  <c r="F47" i="4"/>
  <c r="E47" i="4" l="1"/>
  <c r="E32" i="4"/>
  <c r="E49" i="4" l="1"/>
  <c r="E53" i="4" s="1"/>
  <c r="E17" i="1"/>
  <c r="F45" i="2"/>
  <c r="F67" i="2" s="1"/>
  <c r="F73" i="2" s="1"/>
  <c r="F88" i="2" s="1"/>
  <c r="E21" i="3" s="1"/>
  <c r="E23" i="3" s="1"/>
  <c r="E32" i="3" s="1"/>
  <c r="F33" i="2"/>
  <c r="F26" i="2"/>
  <c r="F20" i="2"/>
  <c r="F15" i="2"/>
  <c r="F55" i="2"/>
  <c r="F48" i="2"/>
  <c r="F64" i="2"/>
  <c r="H37" i="41"/>
  <c r="B6" i="41"/>
  <c r="B5" i="41"/>
  <c r="B4" i="41"/>
  <c r="B3" i="41"/>
  <c r="B2" i="41"/>
  <c r="B1" i="41"/>
  <c r="A6" i="40"/>
  <c r="A5" i="40"/>
  <c r="A4" i="40"/>
  <c r="A3" i="40"/>
  <c r="A2" i="40"/>
  <c r="A1" i="40"/>
  <c r="A6" i="39"/>
  <c r="A5" i="39"/>
  <c r="A4" i="39"/>
  <c r="A3" i="39"/>
  <c r="A2" i="39"/>
  <c r="A1" i="39"/>
  <c r="A6" i="38"/>
  <c r="A5" i="38"/>
  <c r="A4" i="38"/>
  <c r="A3" i="38"/>
  <c r="A2" i="38"/>
  <c r="A1" i="38"/>
  <c r="E24" i="37"/>
  <c r="D24" i="37"/>
  <c r="B6" i="37"/>
  <c r="B5" i="37"/>
  <c r="B4" i="37"/>
  <c r="B3" i="37"/>
  <c r="B2" i="37"/>
  <c r="B1" i="37"/>
  <c r="A6" i="36"/>
  <c r="A5" i="36"/>
  <c r="A4" i="36"/>
  <c r="A3" i="36"/>
  <c r="A2" i="36"/>
  <c r="A1" i="36"/>
  <c r="A6" i="35"/>
  <c r="A5" i="35"/>
  <c r="A4" i="35"/>
  <c r="A3" i="35"/>
  <c r="A2" i="35"/>
  <c r="A1" i="35"/>
  <c r="A6" i="34"/>
  <c r="A5" i="34"/>
  <c r="A4" i="34"/>
  <c r="A3" i="34"/>
  <c r="A2" i="34"/>
  <c r="A1" i="34"/>
  <c r="A6" i="33"/>
  <c r="A5" i="33"/>
  <c r="A4" i="33"/>
  <c r="A3" i="33"/>
  <c r="A2" i="33"/>
  <c r="A1" i="33"/>
  <c r="A6" i="32"/>
  <c r="A5" i="32"/>
  <c r="A4" i="32"/>
  <c r="A3" i="32"/>
  <c r="A2" i="32"/>
  <c r="A1" i="32"/>
  <c r="S67" i="31"/>
  <c r="R67" i="31"/>
  <c r="A6" i="31"/>
  <c r="A5" i="31"/>
  <c r="A4" i="31"/>
  <c r="A3" i="31"/>
  <c r="A2" i="31"/>
  <c r="A1" i="31"/>
  <c r="D32" i="3" l="1"/>
  <c r="D30" i="3"/>
  <c r="D23" i="3"/>
  <c r="D21" i="3"/>
  <c r="E67" i="2" l="1"/>
  <c r="E73" i="2" s="1"/>
  <c r="E88" i="2" s="1"/>
  <c r="E88" i="1" s="1"/>
  <c r="E86" i="1" s="1"/>
  <c r="E92" i="1" s="1"/>
  <c r="E64" i="2"/>
  <c r="E55" i="2"/>
  <c r="E48" i="2"/>
  <c r="E45" i="2"/>
  <c r="E41" i="2"/>
  <c r="E33" i="2"/>
  <c r="E26" i="2"/>
  <c r="E20" i="2"/>
  <c r="E15" i="2"/>
  <c r="E79" i="1"/>
  <c r="E87" i="1"/>
  <c r="E52" i="1"/>
  <c r="E69" i="1" s="1"/>
  <c r="E70" i="1" s="1"/>
  <c r="E46" i="1"/>
  <c r="E32" i="1"/>
  <c r="E26" i="1"/>
  <c r="E41" i="1" s="1"/>
  <c r="E22" i="1"/>
  <c r="E18" i="1"/>
  <c r="B7" i="18" l="1"/>
  <c r="B6" i="18"/>
  <c r="B5" i="18"/>
  <c r="B4" i="18"/>
  <c r="B3" i="18"/>
  <c r="B2" i="18"/>
</calcChain>
</file>

<file path=xl/sharedStrings.xml><?xml version="1.0" encoding="utf-8"?>
<sst xmlns="http://schemas.openxmlformats.org/spreadsheetml/2006/main" count="1487" uniqueCount="943">
  <si>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</si>
  <si>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</si>
  <si>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</si>
  <si>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</si>
  <si>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</si>
  <si>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</si>
  <si>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</si>
  <si>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</si>
  <si>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</si>
  <si>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</si>
  <si>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</si>
  <si>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</si>
  <si>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</si>
  <si>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</si>
  <si>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</si>
  <si>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</si>
  <si>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</si>
  <si>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</si>
  <si>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</si>
  <si>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</si>
  <si>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</si>
  <si>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</si>
  <si>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</si>
  <si>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</si>
  <si>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</si>
  <si>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</si>
  <si>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</si>
  <si>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</si>
  <si>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</si>
  <si>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</si>
  <si>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</si>
  <si>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</si>
  <si>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</si>
  <si>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</si>
  <si>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</si>
  <si>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</si>
  <si>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</si>
  <si>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</si>
  <si>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</si>
  <si>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</si>
  <si>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</si>
  <si>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</si>
  <si>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</si>
  <si>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</si>
  <si>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</si>
  <si>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</si>
  <si>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</si>
  <si>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</si>
  <si>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</si>
  <si>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</si>
  <si>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</si>
  <si>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</si>
  <si>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</si>
  <si>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</si>
  <si>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</si>
  <si>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</si>
  <si>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</si>
  <si>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</si>
  <si>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</si>
  <si>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</si>
  <si>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</si>
  <si>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</si>
  <si>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</si>
  <si>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</si>
  <si>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</si>
  <si>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</si>
  <si>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</si>
  <si>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</si>
  <si>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</si>
  <si>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</si>
  <si>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</si>
  <si>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</si>
  <si>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</si>
  <si>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</si>
  <si>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</si>
  <si>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</si>
  <si>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</si>
  <si>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</si>
  <si>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</si>
  <si>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</si>
  <si>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</si>
  <si>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</si>
  <si>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</si>
  <si>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</si>
  <si>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</si>
  <si>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</si>
  <si>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</si>
  <si>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</si>
  <si>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</si>
  <si>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</si>
  <si>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</si>
  <si>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</si>
  <si>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</si>
  <si>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</si>
  <si>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</si>
  <si>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</si>
  <si>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</si>
  <si>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</si>
  <si>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</si>
  <si>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</si>
  <si>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</si>
  <si>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</si>
  <si>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</si>
  <si>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</si>
  <si>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</si>
  <si>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</si>
  <si>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</si>
  <si>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</si>
  <si>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</si>
  <si>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</si>
  <si>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</si>
  <si>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</si>
  <si>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</si>
  <si>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</si>
  <si>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</si>
  <si>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</si>
  <si>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</si>
  <si>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</si>
  <si>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</si>
  <si>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</si>
  <si>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</si>
  <si>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</si>
  <si>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</si>
  <si>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</si>
  <si>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</si>
  <si>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</si>
  <si>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</si>
  <si>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</si>
  <si>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</si>
  <si>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</si>
  <si>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</si>
  <si>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</si>
  <si>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</si>
  <si>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</si>
  <si>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</si>
  <si>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</si>
  <si>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</si>
  <si>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</si>
  <si>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</si>
  <si>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</si>
  <si>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</si>
  <si>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</si>
  <si>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</si>
  <si>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</si>
  <si>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</si>
  <si>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</si>
  <si>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</si>
  <si>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</si>
  <si>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</si>
  <si>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</si>
  <si>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</si>
  <si>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</si>
  <si>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</si>
  <si>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</si>
  <si>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</si>
  <si>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</si>
  <si>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</si>
  <si>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</si>
  <si>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</si>
  <si>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</si>
  <si>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</si>
  <si>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</si>
  <si>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</si>
  <si>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</si>
  <si>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</si>
  <si>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</si>
  <si>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</si>
  <si>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</si>
  <si>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</si>
  <si>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</si>
  <si>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</si>
  <si>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</si>
  <si>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</si>
  <si>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</si>
  <si>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</si>
  <si>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</si>
  <si>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</si>
  <si>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</si>
  <si>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</si>
  <si>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</si>
  <si>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</si>
  <si>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</si>
  <si>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</si>
  <si>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</si>
  <si>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</si>
  <si>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</si>
  <si>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</si>
  <si>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</si>
  <si>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</si>
  <si>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</si>
  <si>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</si>
  <si>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</si>
  <si>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</si>
  <si>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</si>
  <si>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</si>
  <si>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</si>
  <si>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</si>
  <si>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</si>
  <si>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</si>
  <si>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</si>
  <si>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</si>
  <si>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</si>
  <si>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</si>
  <si>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</si>
  <si>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</si>
  <si>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</si>
  <si>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</si>
  <si>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</si>
  <si>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</si>
  <si>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</si>
  <si>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</si>
  <si>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</si>
  <si>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</si>
  <si>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</si>
  <si>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</si>
  <si>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</si>
  <si>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</si>
  <si>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</si>
  <si>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</si>
  <si>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</si>
  <si>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</si>
  <si>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</si>
  <si>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</si>
  <si>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</si>
  <si>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</si>
  <si>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</si>
  <si>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</si>
  <si>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</si>
  <si>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</si>
  <si>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</si>
  <si>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</si>
  <si>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</si>
  <si>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</si>
  <si>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</si>
  <si>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</si>
  <si>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</si>
  <si>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</si>
  <si>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</si>
  <si>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</si>
  <si>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</si>
  <si>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</si>
  <si>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</si>
  <si>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</si>
  <si>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</si>
  <si>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</si>
  <si>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</si>
  <si>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</si>
  <si>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</si>
  <si>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</si>
  <si>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</si>
  <si>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</si>
  <si>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</si>
  <si>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</si>
  <si>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</si>
  <si>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</si>
  <si>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</si>
  <si>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</si>
  <si>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</si>
  <si>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</si>
  <si>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</si>
  <si>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</si>
  <si>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</si>
  <si>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</si>
  <si>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</si>
  <si>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</si>
  <si>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</si>
  <si>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</si>
  <si>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</si>
  <si>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</si>
  <si>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</si>
  <si>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</si>
  <si>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</si>
  <si>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</si>
  <si>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</si>
  <si>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</si>
  <si>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</si>
  <si>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</si>
  <si>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</si>
  <si>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</si>
  <si>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</si>
  <si>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</si>
  <si>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</si>
  <si>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</si>
  <si>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</si>
  <si>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</si>
  <si>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</si>
  <si>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</si>
  <si>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</si>
  <si>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</si>
  <si>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</si>
  <si>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</si>
  <si>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</si>
  <si>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</si>
  <si>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</si>
  <si>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</si>
  <si>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</si>
  <si>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</si>
  <si>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</si>
  <si>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</si>
  <si>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</si>
  <si>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</si>
  <si>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</si>
  <si>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</si>
  <si>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</si>
  <si>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</si>
  <si>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</si>
  <si>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</si>
  <si>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</si>
  <si>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</si>
  <si>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</si>
  <si>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</si>
  <si>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</si>
  <si>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</si>
  <si>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</si>
  <si>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</si>
  <si>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</si>
  <si>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</si>
  <si>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</si>
  <si>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</si>
  <si>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</si>
  <si>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</si>
  <si>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</si>
  <si>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</si>
  <si>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</si>
  <si>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</si>
  <si>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</si>
  <si>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</si>
  <si>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</si>
  <si>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</si>
  <si>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</si>
  <si>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</si>
  <si>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</si>
  <si>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</si>
  <si>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</si>
  <si>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</si>
  <si>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</si>
  <si>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</si>
  <si>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</si>
  <si>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</si>
  <si>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</si>
  <si>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Nenad Tomović  Goran Klincov</t>
  </si>
  <si>
    <t>Bojan Blagojević</t>
  </si>
  <si>
    <t>Zakonski zastupnik društva za                                upravljanje fondom</t>
  </si>
  <si>
    <t xml:space="preserve">Lice sa licencom </t>
  </si>
  <si>
    <t>Stopa prinosa na neto imovinu fonda</t>
  </si>
  <si>
    <t>Isplaćeni iznos investitiorima u toku godine</t>
  </si>
  <si>
    <t>3.</t>
  </si>
  <si>
    <t xml:space="preserve"> </t>
  </si>
  <si>
    <t xml:space="preserve">Odnos realizovane dobiti od ulaganja i prosječne neto imovine </t>
  </si>
  <si>
    <t>2.</t>
  </si>
  <si>
    <t>Odnos rashoda i prosječne neto imovine</t>
  </si>
  <si>
    <t>1.</t>
  </si>
  <si>
    <t>average</t>
  </si>
  <si>
    <t>Finansijski pokazatelji</t>
  </si>
  <si>
    <t>III</t>
  </si>
  <si>
    <t>Vrijednost udjela/akcije na kraju perioda</t>
  </si>
  <si>
    <t>Broj udjela/akcija na kraju perioda</t>
  </si>
  <si>
    <t>Neto imovina fonda na kraju perioda</t>
  </si>
  <si>
    <t>Vrijednost neto imovine po udjelu/akciji fonda na kraju perioda</t>
  </si>
  <si>
    <t>II</t>
  </si>
  <si>
    <t>Vrijednost udjela na početku perioda</t>
  </si>
  <si>
    <t>Broj udjela/akcija na početku perioda</t>
  </si>
  <si>
    <t>Neto imovina fonda na početku perioda</t>
  </si>
  <si>
    <t>Vrijednost neto imovine po udjelu/akciji fonda na početku perioda</t>
  </si>
  <si>
    <t>I</t>
  </si>
  <si>
    <t>AOP</t>
  </si>
  <si>
    <t>Pozicija imovine</t>
  </si>
  <si>
    <t>IZVJEŠTAJ O FINANSIJSKIM POKAZATELJIMA PO UDJELU ILI AKCIJI INVESTICIONOG FONDA</t>
  </si>
  <si>
    <t>R - Hartije od vrijednosti raspoložive za prodaju</t>
  </si>
  <si>
    <t>B - Hartija od vrijednosti po fer vrijednosti kroz bilans uspjeha,</t>
  </si>
  <si>
    <t>* Klasifikacija (KOD)</t>
  </si>
  <si>
    <t>677</t>
  </si>
  <si>
    <t>666</t>
  </si>
  <si>
    <t>655</t>
  </si>
  <si>
    <t>644</t>
  </si>
  <si>
    <t>633</t>
  </si>
  <si>
    <t>622</t>
  </si>
  <si>
    <t>611</t>
  </si>
  <si>
    <t>III - Ukupna ulaganja u akcije</t>
  </si>
  <si>
    <t>676</t>
  </si>
  <si>
    <t>665</t>
  </si>
  <si>
    <t>654</t>
  </si>
  <si>
    <t>643</t>
  </si>
  <si>
    <t>632</t>
  </si>
  <si>
    <t>610</t>
  </si>
  <si>
    <t>4. Ukupna ulaganja u akcije stranih izdavalaca</t>
  </si>
  <si>
    <t>675</t>
  </si>
  <si>
    <t>664</t>
  </si>
  <si>
    <t>653</t>
  </si>
  <si>
    <t>642</t>
  </si>
  <si>
    <t>631</t>
  </si>
  <si>
    <t>609</t>
  </si>
  <si>
    <t>3. Akcije zatvorenih investicionih fondova</t>
  </si>
  <si>
    <t>674</t>
  </si>
  <si>
    <t>663</t>
  </si>
  <si>
    <t>652</t>
  </si>
  <si>
    <t>641</t>
  </si>
  <si>
    <t>630</t>
  </si>
  <si>
    <t>619</t>
  </si>
  <si>
    <t>608</t>
  </si>
  <si>
    <t xml:space="preserve">2. Prioritetne akcije </t>
  </si>
  <si>
    <t>VOW3</t>
  </si>
  <si>
    <t>B</t>
  </si>
  <si>
    <t>Volkswagen AG Vz</t>
  </si>
  <si>
    <t>TUI1</t>
  </si>
  <si>
    <t>TUI AG</t>
  </si>
  <si>
    <t>TPLF</t>
  </si>
  <si>
    <t>Toplifikacija a.d. Skopje</t>
  </si>
  <si>
    <t>TLSG</t>
  </si>
  <si>
    <t>Telekom Slovenije d.d. Ljubljana</t>
  </si>
  <si>
    <t>TECG</t>
  </si>
  <si>
    <t>Crnogorski telekom a.d. Podgorica</t>
  </si>
  <si>
    <t>SKB</t>
  </si>
  <si>
    <t>KOENIG &amp; BAUER AG</t>
  </si>
  <si>
    <t>NIIS</t>
  </si>
  <si>
    <t>NIS a.d. Novi Sad</t>
  </si>
  <si>
    <t>LHA</t>
  </si>
  <si>
    <t>Deutsche Luthansa AG</t>
  </si>
  <si>
    <t>JGPK</t>
  </si>
  <si>
    <t>Jugopetrol a.d. Podgorica</t>
  </si>
  <si>
    <t>JD</t>
  </si>
  <si>
    <t>JD .com Inc</t>
  </si>
  <si>
    <t>INTC</t>
  </si>
  <si>
    <t>Intel Corporation</t>
  </si>
  <si>
    <t>ILM1</t>
  </si>
  <si>
    <t>Medios AG Berlin</t>
  </si>
  <si>
    <t>GOLD</t>
  </si>
  <si>
    <t>Barrick Gold Corporation</t>
  </si>
  <si>
    <t>GILD</t>
  </si>
  <si>
    <t>FRE</t>
  </si>
  <si>
    <t>Fresenius SE &amp; Co. KgaA</t>
  </si>
  <si>
    <t>Ericsson Nikola Tesla d.d. Zagreb</t>
  </si>
  <si>
    <t>CSIQ</t>
  </si>
  <si>
    <t>Canadian Solar Inc.</t>
  </si>
  <si>
    <t>CLAV</t>
  </si>
  <si>
    <t>Clavister Holding AB</t>
  </si>
  <si>
    <t>C</t>
  </si>
  <si>
    <t>Citigroup Inc.</t>
  </si>
  <si>
    <t>BMY</t>
  </si>
  <si>
    <t>Bristol-Myers Squibb Company</t>
  </si>
  <si>
    <t>BIDU</t>
  </si>
  <si>
    <t>Baidu Inc</t>
  </si>
  <si>
    <t>BABA</t>
  </si>
  <si>
    <t>Alibaba Group Holding Limited</t>
  </si>
  <si>
    <t>ATO</t>
  </si>
  <si>
    <t>Atmos Energy Corporation</t>
  </si>
  <si>
    <t>ALV</t>
  </si>
  <si>
    <t>Allianz SE Munchen</t>
  </si>
  <si>
    <t>AAPL</t>
  </si>
  <si>
    <t>Apple Inc</t>
  </si>
  <si>
    <t>673</t>
  </si>
  <si>
    <t>662</t>
  </si>
  <si>
    <t>651</t>
  </si>
  <si>
    <t>640</t>
  </si>
  <si>
    <t>629</t>
  </si>
  <si>
    <t>618</t>
  </si>
  <si>
    <t>607</t>
  </si>
  <si>
    <t>1. Redovne akcije</t>
  </si>
  <si>
    <t>672</t>
  </si>
  <si>
    <t>661</t>
  </si>
  <si>
    <t>650</t>
  </si>
  <si>
    <t>639</t>
  </si>
  <si>
    <t>628</t>
  </si>
  <si>
    <t>617</t>
  </si>
  <si>
    <t>606</t>
  </si>
  <si>
    <t>II - Akcije stranih izdavalaca</t>
  </si>
  <si>
    <t>671</t>
  </si>
  <si>
    <t>660</t>
  </si>
  <si>
    <t>649</t>
  </si>
  <si>
    <t>638</t>
  </si>
  <si>
    <t>627</t>
  </si>
  <si>
    <t>616</t>
  </si>
  <si>
    <t>605</t>
  </si>
  <si>
    <t>4. Ukupna ulaganja u akcije domaćih izdavalaca</t>
  </si>
  <si>
    <t>670</t>
  </si>
  <si>
    <t>659</t>
  </si>
  <si>
    <t>648</t>
  </si>
  <si>
    <t>637</t>
  </si>
  <si>
    <t>626</t>
  </si>
  <si>
    <t>615</t>
  </si>
  <si>
    <t>604</t>
  </si>
  <si>
    <t>669</t>
  </si>
  <si>
    <t>658</t>
  </si>
  <si>
    <t>647</t>
  </si>
  <si>
    <t>636</t>
  </si>
  <si>
    <t>625</t>
  </si>
  <si>
    <t>614</t>
  </si>
  <si>
    <t>603</t>
  </si>
  <si>
    <t>VLTG-R-A</t>
  </si>
  <si>
    <t>Veletrgovina a.d. Gradiška</t>
  </si>
  <si>
    <t>VLPH-R-A</t>
  </si>
  <si>
    <t>Veleprehrana a.d. Banja Luka</t>
  </si>
  <si>
    <t>TLKM-R-A</t>
  </si>
  <si>
    <t>Telekom Srpske a.d. Banja Luka</t>
  </si>
  <si>
    <t>SNCN-R-A</t>
  </si>
  <si>
    <t>Saničani a.d. Prijedor</t>
  </si>
  <si>
    <t>MATE-R-A</t>
  </si>
  <si>
    <t>Matex a.d. Banja Luka</t>
  </si>
  <si>
    <t>IPBL-R-A</t>
  </si>
  <si>
    <t>Industrijske plantaže a.d. Banja Luka</t>
  </si>
  <si>
    <t>HPAL-R-A</t>
  </si>
  <si>
    <t>Palas a.d. Banja Luka</t>
  </si>
  <si>
    <t>HETR-R-A</t>
  </si>
  <si>
    <t>Hidroelektrane na Trebišnjici a.d. Trebinje</t>
  </si>
  <si>
    <t>HELV-R-A</t>
  </si>
  <si>
    <t>Hidroelektrane na Vrbasu a.d. Mrkonjić Grad</t>
  </si>
  <si>
    <t>HEDR-R-A</t>
  </si>
  <si>
    <t>Hidroelektrane na Drini a.d. Višegrad</t>
  </si>
  <si>
    <t>CIST-R-A</t>
  </si>
  <si>
    <t>Čistoća a.d. Banja Luka</t>
  </si>
  <si>
    <t>BOKS-R-A</t>
  </si>
  <si>
    <t>Boksit a.d. Milići</t>
  </si>
  <si>
    <t>668</t>
  </si>
  <si>
    <t>657</t>
  </si>
  <si>
    <t>646</t>
  </si>
  <si>
    <t>635</t>
  </si>
  <si>
    <t>624</t>
  </si>
  <si>
    <t>613</t>
  </si>
  <si>
    <t>602</t>
  </si>
  <si>
    <t>667</t>
  </si>
  <si>
    <t>656</t>
  </si>
  <si>
    <t>645</t>
  </si>
  <si>
    <t>634</t>
  </si>
  <si>
    <t>623</t>
  </si>
  <si>
    <t>612</t>
  </si>
  <si>
    <t>601</t>
  </si>
  <si>
    <t>I - Akcije domaćih izdavalaca</t>
  </si>
  <si>
    <t>Oznaka HOV</t>
  </si>
  <si>
    <t>Klasifikacija*</t>
  </si>
  <si>
    <t>Naziv emitenta</t>
  </si>
  <si>
    <t>Učešće u vrijednosti imovine fonda (%)</t>
  </si>
  <si>
    <t>Učešće u vlasništvu izdavaoca (%)</t>
  </si>
  <si>
    <t>Ukupna vrijednost na dan izvještavanja</t>
  </si>
  <si>
    <t>Vrijednost po  akciji na dan izvještavanja</t>
  </si>
  <si>
    <t>Ukupna nabavna vrijednost (2*3)</t>
  </si>
  <si>
    <t>Nabavna vrijednost po akciji</t>
  </si>
  <si>
    <t>Broj akcija</t>
  </si>
  <si>
    <t>Opis</t>
  </si>
  <si>
    <t xml:space="preserve">I - AKCIJE </t>
  </si>
  <si>
    <t>IZVJEŠTAJ O STRUKTURI ULAGANJA INVESTICIONOG FONDA</t>
  </si>
  <si>
    <t>D- Hartije od vrijednosti koje se drže do roka dospjeća</t>
  </si>
  <si>
    <t>732</t>
  </si>
  <si>
    <t>710</t>
  </si>
  <si>
    <t>699</t>
  </si>
  <si>
    <t>688</t>
  </si>
  <si>
    <t>III - Ukupna ulaganja u obveznice:</t>
  </si>
  <si>
    <t>731</t>
  </si>
  <si>
    <t>709</t>
  </si>
  <si>
    <t>698</t>
  </si>
  <si>
    <t>687</t>
  </si>
  <si>
    <t>4. Ukupna ulaganja u obveznice stranih izdavalaca:</t>
  </si>
  <si>
    <t>730</t>
  </si>
  <si>
    <t>719</t>
  </si>
  <si>
    <t>708</t>
  </si>
  <si>
    <t>697</t>
  </si>
  <si>
    <t>686</t>
  </si>
  <si>
    <t>3. Obveznice stranih pravnih lica</t>
  </si>
  <si>
    <t>729</t>
  </si>
  <si>
    <t>718</t>
  </si>
  <si>
    <t>707</t>
  </si>
  <si>
    <t>696</t>
  </si>
  <si>
    <t>685</t>
  </si>
  <si>
    <t>2. Obveznice stranih država</t>
  </si>
  <si>
    <t>728</t>
  </si>
  <si>
    <t>717</t>
  </si>
  <si>
    <t>706</t>
  </si>
  <si>
    <t>695</t>
  </si>
  <si>
    <t>684</t>
  </si>
  <si>
    <t>1. Obveznice međunarodnih finansijskih institucija</t>
  </si>
  <si>
    <t>727</t>
  </si>
  <si>
    <t>716</t>
  </si>
  <si>
    <t>705</t>
  </si>
  <si>
    <t>694</t>
  </si>
  <si>
    <t>683</t>
  </si>
  <si>
    <t>II - Obveznice stranih izdavalaca</t>
  </si>
  <si>
    <t>726</t>
  </si>
  <si>
    <t>715</t>
  </si>
  <si>
    <t>704</t>
  </si>
  <si>
    <t>693</t>
  </si>
  <si>
    <t>682</t>
  </si>
  <si>
    <t>4. Ukupna ulaganja u obveznice domaćih izdavalaca:</t>
  </si>
  <si>
    <t>725</t>
  </si>
  <si>
    <t>714</t>
  </si>
  <si>
    <t>703</t>
  </si>
  <si>
    <t>692</t>
  </si>
  <si>
    <t>681</t>
  </si>
  <si>
    <t>3. Obveznice domaćih pravnih lica</t>
  </si>
  <si>
    <t>724</t>
  </si>
  <si>
    <t>713</t>
  </si>
  <si>
    <t>702</t>
  </si>
  <si>
    <t>691</t>
  </si>
  <si>
    <t>680</t>
  </si>
  <si>
    <t>2. Obveznice jedinica lokalne samouprave i obveznice drugih pravnih lica izdate uz garanciju Vlade Republike Srpske</t>
  </si>
  <si>
    <t>RSRS-O-M</t>
  </si>
  <si>
    <t>R</t>
  </si>
  <si>
    <t>REPUBLIKA SRPSKA</t>
  </si>
  <si>
    <t>RSRS-O-L</t>
  </si>
  <si>
    <t>RSRS-O-K</t>
  </si>
  <si>
    <t>RSRS-O-F</t>
  </si>
  <si>
    <t>RSRS-O-D</t>
  </si>
  <si>
    <t>RSRS-O-A</t>
  </si>
  <si>
    <t>RSDS-O-I</t>
  </si>
  <si>
    <t>RSDS-O-H</t>
  </si>
  <si>
    <t>723</t>
  </si>
  <si>
    <t>712</t>
  </si>
  <si>
    <t>701</t>
  </si>
  <si>
    <t>690</t>
  </si>
  <si>
    <t>679</t>
  </si>
  <si>
    <t>1. Državne obveznice</t>
  </si>
  <si>
    <t>722</t>
  </si>
  <si>
    <t>711</t>
  </si>
  <si>
    <t>700</t>
  </si>
  <si>
    <t>689</t>
  </si>
  <si>
    <t>678</t>
  </si>
  <si>
    <t>I - Obveznice domaćih izdavalaca:</t>
  </si>
  <si>
    <t>Učešće u vrijednosti emisije (%)</t>
  </si>
  <si>
    <t>АОP</t>
  </si>
  <si>
    <t>Ukupna nabavna vrijednost</t>
  </si>
  <si>
    <t>Ukupna nominalna vrijednost</t>
  </si>
  <si>
    <t>II- OBVEZNICE</t>
  </si>
  <si>
    <t xml:space="preserve">IZVJEŠTAJ O STRUKTURI ULAGANJA INVESTICIONOG FONDA </t>
  </si>
  <si>
    <t>817</t>
  </si>
  <si>
    <t>800</t>
  </si>
  <si>
    <t>783</t>
  </si>
  <si>
    <t>766</t>
  </si>
  <si>
    <t>749</t>
  </si>
  <si>
    <t>Ukupna ulaganja u druge HOV</t>
  </si>
  <si>
    <t>816</t>
  </si>
  <si>
    <t>799</t>
  </si>
  <si>
    <t>782</t>
  </si>
  <si>
    <t>765</t>
  </si>
  <si>
    <t>748</t>
  </si>
  <si>
    <t>Ukupna ulaganja u druge hartije od vrijednosti stranih izdavalaca</t>
  </si>
  <si>
    <t>7.</t>
  </si>
  <si>
    <t>815</t>
  </si>
  <si>
    <t>798</t>
  </si>
  <si>
    <t>781</t>
  </si>
  <si>
    <t>764</t>
  </si>
  <si>
    <t>747</t>
  </si>
  <si>
    <t>Ostale hartije od vrijednosti</t>
  </si>
  <si>
    <t>814</t>
  </si>
  <si>
    <t>797</t>
  </si>
  <si>
    <t>780</t>
  </si>
  <si>
    <t>763</t>
  </si>
  <si>
    <t>746</t>
  </si>
  <si>
    <t>Udjeli otvorenih investicionih fondova</t>
  </si>
  <si>
    <t>5.</t>
  </si>
  <si>
    <t>813</t>
  </si>
  <si>
    <t>796</t>
  </si>
  <si>
    <t>779</t>
  </si>
  <si>
    <t>762</t>
  </si>
  <si>
    <t>745</t>
  </si>
  <si>
    <t>Komercijalni zapisi</t>
  </si>
  <si>
    <t>812</t>
  </si>
  <si>
    <t>795</t>
  </si>
  <si>
    <t>778</t>
  </si>
  <si>
    <t>761</t>
  </si>
  <si>
    <t>744</t>
  </si>
  <si>
    <t>Blagajnički zapisi</t>
  </si>
  <si>
    <t>811</t>
  </si>
  <si>
    <t>794</t>
  </si>
  <si>
    <t>777</t>
  </si>
  <si>
    <t>760</t>
  </si>
  <si>
    <t>743</t>
  </si>
  <si>
    <t>Trezorski zapisi</t>
  </si>
  <si>
    <t>810</t>
  </si>
  <si>
    <t>793</t>
  </si>
  <si>
    <t>776</t>
  </si>
  <si>
    <t>759</t>
  </si>
  <si>
    <t>742</t>
  </si>
  <si>
    <t>Depozitne potvrde</t>
  </si>
  <si>
    <t>809</t>
  </si>
  <si>
    <t>792</t>
  </si>
  <si>
    <t>775</t>
  </si>
  <si>
    <t>758</t>
  </si>
  <si>
    <t>741</t>
  </si>
  <si>
    <t>Druge hartije od vrijednosti stranih izdavalaca</t>
  </si>
  <si>
    <t>808</t>
  </si>
  <si>
    <t>791</t>
  </si>
  <si>
    <t>774</t>
  </si>
  <si>
    <t>757</t>
  </si>
  <si>
    <t>740</t>
  </si>
  <si>
    <t>Ukupna ulaganja u druge hartije od vrijednosti domaćih izdavalaca</t>
  </si>
  <si>
    <t>807</t>
  </si>
  <si>
    <t>790</t>
  </si>
  <si>
    <t>773</t>
  </si>
  <si>
    <t>756</t>
  </si>
  <si>
    <t>739</t>
  </si>
  <si>
    <t>806</t>
  </si>
  <si>
    <t>789</t>
  </si>
  <si>
    <t>772</t>
  </si>
  <si>
    <t>755</t>
  </si>
  <si>
    <t>738</t>
  </si>
  <si>
    <t>805</t>
  </si>
  <si>
    <t>788</t>
  </si>
  <si>
    <t>771</t>
  </si>
  <si>
    <t>754</t>
  </si>
  <si>
    <t>737</t>
  </si>
  <si>
    <t>804</t>
  </si>
  <si>
    <t>787</t>
  </si>
  <si>
    <t>770</t>
  </si>
  <si>
    <t>753</t>
  </si>
  <si>
    <t>736</t>
  </si>
  <si>
    <t>803</t>
  </si>
  <si>
    <t>786</t>
  </si>
  <si>
    <t>769</t>
  </si>
  <si>
    <t>752</t>
  </si>
  <si>
    <t>735</t>
  </si>
  <si>
    <t>802</t>
  </si>
  <si>
    <t>785</t>
  </si>
  <si>
    <t>768</t>
  </si>
  <si>
    <t>751</t>
  </si>
  <si>
    <t>734</t>
  </si>
  <si>
    <t>801</t>
  </si>
  <si>
    <t>784</t>
  </si>
  <si>
    <t>767</t>
  </si>
  <si>
    <t>750</t>
  </si>
  <si>
    <t>733</t>
  </si>
  <si>
    <t>Druge hartije od vrijednosti domaćih izdavalaca</t>
  </si>
  <si>
    <t>Učešće u emisiji (%)</t>
  </si>
  <si>
    <t>R.br.</t>
  </si>
  <si>
    <t>DRUGE HARTIJE OD VRIJEDNOSTI</t>
  </si>
  <si>
    <t>III-</t>
  </si>
  <si>
    <t>829</t>
  </si>
  <si>
    <t>825</t>
  </si>
  <si>
    <t>821</t>
  </si>
  <si>
    <t>Ukupni depoziti</t>
  </si>
  <si>
    <t/>
  </si>
  <si>
    <t>828</t>
  </si>
  <si>
    <t>824</t>
  </si>
  <si>
    <t>820</t>
  </si>
  <si>
    <t>Ostali plasmani</t>
  </si>
  <si>
    <t>RAIFF FLEXI 370002787/2021</t>
  </si>
  <si>
    <t>Raiffeisen bank d.d. BiH Sarajevo</t>
  </si>
  <si>
    <t>827</t>
  </si>
  <si>
    <t>823</t>
  </si>
  <si>
    <t>819</t>
  </si>
  <si>
    <t xml:space="preserve">Dugoročni depoziti </t>
  </si>
  <si>
    <t>826</t>
  </si>
  <si>
    <t>822</t>
  </si>
  <si>
    <t>818</t>
  </si>
  <si>
    <t xml:space="preserve">Kratkoročni depoziti </t>
  </si>
  <si>
    <t>DEPOZITI</t>
  </si>
  <si>
    <t>IV-</t>
  </si>
  <si>
    <t>Učešće u obavezama fonda (u %)</t>
  </si>
  <si>
    <t>Učešće u imovini fonda (u %)</t>
  </si>
  <si>
    <t>Negativna vrijednost na dan bilansa</t>
  </si>
  <si>
    <t>Pozitivna vrijednost na dan bilansa</t>
  </si>
  <si>
    <t>Nabavna vrijednost</t>
  </si>
  <si>
    <t>POZICIJA</t>
  </si>
  <si>
    <t>V- DERIVATI</t>
  </si>
  <si>
    <t xml:space="preserve">Nominalna vrijednost koraterala </t>
  </si>
  <si>
    <t>Učešće u ukupnoj imovini fonda (u%)</t>
  </si>
  <si>
    <t>Vrijednost na dan bilansa</t>
  </si>
  <si>
    <t>Korateral ISIN</t>
  </si>
  <si>
    <t>VI- REPO POSLOVI (AKTIVA)</t>
  </si>
  <si>
    <t>Lice sa licencom                         M.P</t>
  </si>
  <si>
    <t>Ukupno</t>
  </si>
  <si>
    <t>Ostala imovina</t>
  </si>
  <si>
    <t>Gotovina i gotovinski ekvivalenti</t>
  </si>
  <si>
    <t xml:space="preserve">Depoziti i plasmani </t>
  </si>
  <si>
    <t>Obveznice</t>
  </si>
  <si>
    <t xml:space="preserve">Akcije </t>
  </si>
  <si>
    <t>IZVJEŠTAJ O STRUKTURI ULAGANJA INVESTICIONOG FONDA PO VRSTAMA</t>
  </si>
  <si>
    <t>Učešće u ukupnoj imovini fonda (u %)</t>
  </si>
  <si>
    <t xml:space="preserve">Pozicija </t>
  </si>
  <si>
    <t>Nominalna vrijednost kolaterala</t>
  </si>
  <si>
    <t>Kolateral ISIN</t>
  </si>
  <si>
    <t>I- REPO POSLOVI (PASIVA)</t>
  </si>
  <si>
    <t>STRUKTURA OBAVEZA PO VRSTAMA INSTRUMENATA</t>
  </si>
  <si>
    <t>Zakonski zastupnik društva za upravljanje fondom</t>
  </si>
  <si>
    <t>III- UKUPNO REALIZOVANI DOBICI (GUBICI)  po osnovu otuđenja</t>
  </si>
  <si>
    <t>2. Prioritetne akcije</t>
  </si>
  <si>
    <t xml:space="preserve">  </t>
  </si>
  <si>
    <t>AKCIJE</t>
  </si>
  <si>
    <t>Realizovani dobitak (gubitak) (5-4)</t>
  </si>
  <si>
    <t>Ukupna prodajna vrijednost</t>
  </si>
  <si>
    <t>Broj hartija</t>
  </si>
  <si>
    <t>Otuđenje HOV iz portfelja po drugom osnovu osim prodaje</t>
  </si>
  <si>
    <t>Datum transakcije</t>
  </si>
  <si>
    <t>II- OTUĐENJA HARTIJA OD VRIJEDNOSTI PO DRUGOM OSNOVU OSIM PRODAJE</t>
  </si>
  <si>
    <t xml:space="preserve">V. UKUPNO REALIZOVNI DOBICI (GUBICI)  NA HARTIJAMA OD VRIJEDNOSTI </t>
  </si>
  <si>
    <t>Amortizovane obveznice i druge dužničke hartije od vrijednosti</t>
  </si>
  <si>
    <t>FRESENIUS SE CO. DIV.SEC</t>
  </si>
  <si>
    <t>FRE DIV.RIGHTS</t>
  </si>
  <si>
    <t xml:space="preserve">Druge HOV stranih izdavalaca </t>
  </si>
  <si>
    <t>Druge HOV domaćih izdavalaca</t>
  </si>
  <si>
    <t>Udjeli investicionih fondova</t>
  </si>
  <si>
    <t>Obveznice i ostale dužničke hartije od vrijednosti stranih banaka i ostalih pravnih lica</t>
  </si>
  <si>
    <t>Obveznice i ostale dužničke hartije od vrijednosti stranih država i centralnih banaka</t>
  </si>
  <si>
    <t>Obveznice i druge dužničke hartije od vrijednosti stranih izdavalaca</t>
  </si>
  <si>
    <t>Komercijalni zapisi ostalih pravnih lica</t>
  </si>
  <si>
    <t>Obveznice ostalih pravnih lica</t>
  </si>
  <si>
    <t>Depozitne potvrde, komercijalni zapisi, obveznice i druge dužničke HOV</t>
  </si>
  <si>
    <t xml:space="preserve">Obveznice jedinica teritorijalne autonomije i lokalne samouprave i lokalne samouprave i obveznice drugih pravnih lica izdate uz garanciju Vlade Republike Srpske </t>
  </si>
  <si>
    <t>Državne obveznice</t>
  </si>
  <si>
    <t>Obveznice i druge dužničke hartije od vrijednosti domaćih izdavalaca</t>
  </si>
  <si>
    <t>B. OBVEZNICE I DRUGE DUŽNIČKE HARTIJE OD VRIJEDNOSTI</t>
  </si>
  <si>
    <t>FMPS-R-A</t>
  </si>
  <si>
    <t>3. Akcije investicionih fondova</t>
  </si>
  <si>
    <t>BHTSR</t>
  </si>
  <si>
    <t>A. AKCIJE</t>
  </si>
  <si>
    <t xml:space="preserve">Broj hartija </t>
  </si>
  <si>
    <t>Prodate i amortizovane hartije od vrijednosti</t>
  </si>
  <si>
    <t xml:space="preserve">I- PRODATE I AMORTIZOVANE HARTIJE OD VRIJEDNOSTI </t>
  </si>
  <si>
    <t>IZVJEŠTAJ O REALIZOVANIM DOBICIMA (GUBICIMA)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</si>
  <si>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</si>
  <si>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</si>
  <si>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</si>
  <si>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</si>
  <si>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</si>
  <si>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</si>
  <si>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</si>
  <si>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 - izmirenje ratne štete 6 / RSRS-O-F</t>
  </si>
  <si>
    <t>Republika Srpska - izmirenje ratne štete 4 / RSRS-O-D</t>
  </si>
  <si>
    <t>Republika Srpska - izmirenje ratne štete 1 / RSRS-O-A</t>
  </si>
  <si>
    <t>Republika Srpska- stara devizna štednja 9 / RSDS-O-I</t>
  </si>
  <si>
    <t>Republika Srpska - stara devizna štednja 8 / RSDS-O-H</t>
  </si>
  <si>
    <t>Akcije ZIF</t>
  </si>
  <si>
    <t>Prioritetne akcije</t>
  </si>
  <si>
    <t xml:space="preserve">Redovne akcije </t>
  </si>
  <si>
    <t>JD. com Inc / JD</t>
  </si>
  <si>
    <t>Intel Corporation / INTC</t>
  </si>
  <si>
    <t>Citigroup Inc. / C</t>
  </si>
  <si>
    <t>Bristol-Myers Squibb Company / BMY</t>
  </si>
  <si>
    <t>Baidu Inc / BIDU</t>
  </si>
  <si>
    <t>Atmos Energy Corporation / ATO</t>
  </si>
  <si>
    <t>Apple Inc / AAPL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</si>
  <si>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</si>
  <si>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</si>
  <si>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</si>
  <si>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</si>
  <si>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</si>
  <si>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</si>
  <si>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</si>
  <si>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Allianz SE Munchen / ALV</t>
  </si>
  <si>
    <t>Deutsche Luthansa AG / LHA</t>
  </si>
  <si>
    <t>Volkswagen AG Vz / VOW3</t>
  </si>
  <si>
    <t>Koenig &amp; Bauer AG / SKB</t>
  </si>
  <si>
    <t>Fresenius SE &amp; Co. KgaA / FRE</t>
  </si>
  <si>
    <t>TUI AG / TUI1</t>
  </si>
  <si>
    <t>Medios AG Berlin / ILM1</t>
  </si>
  <si>
    <t>Canadian Solar Inc. / CSIQ</t>
  </si>
  <si>
    <t>Barrick Gold Corporation / GOLD</t>
  </si>
  <si>
    <t>Veletrgovina a.d. Gradiška / VLTG-R-A</t>
  </si>
  <si>
    <t>Veleprehrana a.d. Banja Luka / VLPH-R-A</t>
  </si>
  <si>
    <t>Telekom Srpske a.d. Banja Luka / TLKM-R-A</t>
  </si>
  <si>
    <t>Saničani a.d. Prijedor / SNCN-R-A</t>
  </si>
  <si>
    <t>Matex a.d. Banja Luka / MATE-R-A</t>
  </si>
  <si>
    <t>Industrijske plantaže a.d. Banja Luka / IPBL-R-A</t>
  </si>
  <si>
    <t>Palas a.d. Banja Luka / HPAL-R-A</t>
  </si>
  <si>
    <t>Hidroelektrane na Trebišnjici a.d. Trebinje / HETR-R-A</t>
  </si>
  <si>
    <t>Hidroelektrane na Vrbasu a.d. Mrkonjić Grad / HELV-R-A</t>
  </si>
  <si>
    <t>Hidroelektrane na Drini a.d. Višegrad / HEDR-R-A</t>
  </si>
  <si>
    <t>Čistoća a.d. Banja Luka / CIST-R-A</t>
  </si>
  <si>
    <t>Boksit a.d. Milići / BOKS-R-A</t>
  </si>
  <si>
    <t>Neralizovani dobitak (gubitak) tekućeg perioda</t>
  </si>
  <si>
    <t>Amortizacija diskonta (premije) fin.sredstava  koja se drže do roka dospjeća</t>
  </si>
  <si>
    <t xml:space="preserve">Neto kursne razlike na  HOV </t>
  </si>
  <si>
    <t>Nerealizovani  dobitak (gubitak) priznat kroz rezultat perioda</t>
  </si>
  <si>
    <t>Revalorizacija po osnovu instrumenata zaštite</t>
  </si>
  <si>
    <t>Revalorizacija fin. sredstava raspoloživih za prodaju</t>
  </si>
  <si>
    <t>Fer vrijednost</t>
  </si>
  <si>
    <t>Ulaganje po emitentu (naziv i oznaka HOV)</t>
  </si>
  <si>
    <t>Datum zadnje procjene</t>
  </si>
  <si>
    <t>IZVJEŠTAJ O NEREALIZOVANIM DOBICIMA (GUBICIMA)</t>
  </si>
  <si>
    <t>UPRAVLJAČKA NAKNADA</t>
  </si>
  <si>
    <t>Kristal Invest ad Banja Luka</t>
  </si>
  <si>
    <t>Svrha isplate</t>
  </si>
  <si>
    <t>Iznos isplate</t>
  </si>
  <si>
    <t>Prezime i ime povezanog lica</t>
  </si>
  <si>
    <t>III - Ukupni prihodi (I+II)</t>
  </si>
  <si>
    <t>Ukupno prihod od kamata</t>
  </si>
  <si>
    <t>Prihod od kamate</t>
  </si>
  <si>
    <t>Period držanja</t>
  </si>
  <si>
    <t>Nominalna vrijednost obveznica</t>
  </si>
  <si>
    <t xml:space="preserve">Naziv povezanog lica                                     </t>
  </si>
  <si>
    <t>Red. br.</t>
  </si>
  <si>
    <t>II - Prihodi po osnovu kamata od ulaganja u povezana lica</t>
  </si>
  <si>
    <t>Ukupno prihod od dividendi</t>
  </si>
  <si>
    <t>Prihod od dividendi</t>
  </si>
  <si>
    <t>Dividenda/akcija</t>
  </si>
  <si>
    <t>Broj držanih akcija</t>
  </si>
  <si>
    <t>I - Prihodi po osnovu dividendi od ulaganja u povezana lica</t>
  </si>
  <si>
    <t>Neralizovani dobitak (gubitak)</t>
  </si>
  <si>
    <t>Fer vrijednost na dan bilansa</t>
  </si>
  <si>
    <t>Nabavna vrijednost akcija</t>
  </si>
  <si>
    <t>I - ULAGANJA U POVEZANA LICA</t>
  </si>
  <si>
    <t xml:space="preserve">IZVJEŠTAJ O TRANSAKCIJAMA S POVEZANIM LICIMA       </t>
  </si>
  <si>
    <t>Napomena</t>
  </si>
  <si>
    <t>Medtronic plc</t>
  </si>
  <si>
    <t>MDT</t>
  </si>
  <si>
    <t>RSDS-O-J</t>
  </si>
  <si>
    <t>II- GARANTNI ULOG</t>
  </si>
  <si>
    <t>Medtronic plc / MDT</t>
  </si>
  <si>
    <t>Rep. Srpska stara devizna stednja 10 / RSDS-O-J</t>
  </si>
  <si>
    <t>OAIF Future fund</t>
  </si>
  <si>
    <t>na dan 31.12.2022. godine</t>
  </si>
  <si>
    <t>na dan 31.12.2022  godine</t>
  </si>
  <si>
    <t>ERNT-R-A - HRK</t>
  </si>
  <si>
    <t>na dan 31.12.2022 godine</t>
  </si>
  <si>
    <t>IMOVINE na dan 31.12.2022 godine</t>
  </si>
  <si>
    <t xml:space="preserve"> na dan 31.12.2022  godine</t>
  </si>
  <si>
    <t>INVESTICIONOG FONDA za period  01.01 - 31.12.2022 godine</t>
  </si>
  <si>
    <t>INVESTICIONOG FONDA  za period 01.01.- 31.12.2022 godine</t>
  </si>
  <si>
    <t>Ericsson Nikola Tesla d.d. Zagreb / ERNT-R-A - HRK</t>
  </si>
  <si>
    <t>Dana, 04.01.2023</t>
  </si>
  <si>
    <t>Na dan 31.12.2022</t>
  </si>
  <si>
    <t>II- PRIHODI OD POVEZANIH LICA za period od 01.01. do 31.12.2022.</t>
  </si>
  <si>
    <t>III-ISPLATE POVEZANIM LICIMA za period od 01.01.-31.12.2022.</t>
  </si>
  <si>
    <t>Kumulativni nerealizovani  dobitak (gubitak) priznat kroz bilans uspjeha</t>
  </si>
  <si>
    <t>INVESTICIONOG FONDA  za period 01.01.- 30.09.2022 godine</t>
  </si>
  <si>
    <t xml:space="preserve">od 31.12.2022.  godine </t>
  </si>
  <si>
    <t>za period  31.12.2022. god.</t>
  </si>
  <si>
    <t xml:space="preserve"> za period od 31.12.2022. godine</t>
  </si>
  <si>
    <t>za period 31.12.2022. godine</t>
  </si>
  <si>
    <t xml:space="preserve">Nenad Tomović </t>
  </si>
  <si>
    <t>Goran Klincov</t>
  </si>
  <si>
    <t>Naziv društva za upravljanje investicionim fondom: DUIF Kristal invest A.D. Banja Luka</t>
  </si>
  <si>
    <t>Dana, 24.02.2023.</t>
  </si>
  <si>
    <t xml:space="preserve">Dana, 24.02.2023. </t>
  </si>
  <si>
    <t>XII</t>
  </si>
  <si>
    <t>XIII</t>
  </si>
  <si>
    <t>XVII</t>
  </si>
  <si>
    <t>XIV</t>
  </si>
  <si>
    <t>XVI</t>
  </si>
  <si>
    <t>XV</t>
  </si>
  <si>
    <t>XVIII</t>
  </si>
  <si>
    <t>XX</t>
  </si>
  <si>
    <t>XIX</t>
  </si>
  <si>
    <t>VIII</t>
  </si>
  <si>
    <t>XXI-1</t>
  </si>
  <si>
    <t>XXI-2</t>
  </si>
  <si>
    <t>V</t>
  </si>
  <si>
    <t>VI</t>
  </si>
  <si>
    <t>X</t>
  </si>
  <si>
    <t>VII</t>
  </si>
  <si>
    <t>IX</t>
  </si>
  <si>
    <t>XXII</t>
  </si>
  <si>
    <t>XXIII</t>
  </si>
  <si>
    <t>Bojan Blagojević, broj licence 0256/23</t>
  </si>
  <si>
    <t xml:space="preserve">                                                                        Bojan Blagojević, broj licence 0256/23</t>
  </si>
  <si>
    <t xml:space="preserve">    Bojan Blagojević, broj licence 0256/23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</si>
</sst>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.0000_);_(* \(#,##0.0000\);_(* &quot;-&quot;??_);_(@_)"/>
    <numFmt numFmtId="168" formatCode="_(* #,##0_);_(* \(#,##0\);_(* &quot;-&quot;??_);_(@_)"/>
    <numFmt numFmtId="169" formatCode="_(* #,##0.000000_);_(* \(#,##0.000000\);_(* &quot;-&quot;??_);_(@_)"/>
    <numFmt numFmtId="170" formatCode="_-* #,##0_-;\-* #,##0_-;_-* &quot;-&quot;??_-;_-@_-"/>
    <numFmt numFmtId="171" formatCode="#,##0.000000\ _D_i_n_.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5" fillId="0" borderId="0"/>
    <xf numFmtId="0" fontId="8" fillId="0" borderId="0"/>
  </cellStyleXfs>
  <cellXfs count="255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0" fontId="1" fillId="0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/>
    <xf numFmtId="0" fontId="1" fillId="2" borderId="2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right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3" xfId="1" applyNumberFormat="1" applyFont="1" applyFill="1" applyBorder="1" applyAlignment="1" applyProtection="1">
      <alignment vertical="top" wrapText="1"/>
    </xf>
    <xf numFmtId="3" fontId="1" fillId="2" borderId="3" xfId="1" applyNumberFormat="1" applyFont="1" applyFill="1" applyBorder="1" applyAlignment="1" applyProtection="1">
      <alignment horizontal="right" vertical="center" wrapText="1"/>
    </xf>
    <xf numFmtId="166" fontId="1" fillId="0" borderId="0" xfId="1" applyNumberFormat="1" applyFont="1" applyFill="1" applyBorder="1" applyAlignment="1" applyProtection="1"/>
    <xf numFmtId="3" fontId="1" fillId="2" borderId="3" xfId="1" applyNumberFormat="1" applyFont="1" applyFill="1" applyBorder="1" applyAlignment="1" applyProtection="1">
      <alignment horizontal="right" vertical="top" wrapText="1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wrapText="1"/>
    </xf>
    <xf numFmtId="167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8" fontId="1" fillId="2" borderId="0" xfId="1" applyNumberFormat="1" applyFont="1" applyFill="1" applyBorder="1" applyAlignment="1" applyProtection="1">
      <alignment horizontal="right"/>
    </xf>
    <xf numFmtId="168" fontId="1" fillId="2" borderId="0" xfId="1" applyNumberFormat="1" applyFont="1" applyFill="1" applyBorder="1" applyAlignment="1" applyProtection="1">
      <alignment vertical="center"/>
    </xf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7" fontId="1" fillId="2" borderId="0" xfId="1" applyNumberFormat="1" applyFont="1" applyFill="1" applyBorder="1" applyAlignment="1" applyProtection="1">
      <alignment horizontal="right" vertical="center" wrapText="1"/>
    </xf>
    <xf numFmtId="168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vertical="center"/>
    </xf>
    <xf numFmtId="167" fontId="1" fillId="2" borderId="0" xfId="1" applyNumberFormat="1" applyFont="1" applyFill="1" applyBorder="1" applyAlignment="1" applyProtection="1">
      <alignment vertical="center"/>
    </xf>
    <xf numFmtId="0" fontId="1" fillId="2" borderId="2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left" wrapText="1"/>
    </xf>
    <xf numFmtId="166" fontId="1" fillId="2" borderId="0" xfId="1" applyNumberFormat="1" applyFont="1" applyFill="1" applyBorder="1" applyAlignment="1" applyProtection="1"/>
    <xf numFmtId="169" fontId="1" fillId="2" borderId="0" xfId="1" applyNumberFormat="1" applyFont="1" applyFill="1" applyBorder="1" applyAlignment="1" applyProtection="1"/>
    <xf numFmtId="167" fontId="1" fillId="2" borderId="0" xfId="1" applyNumberFormat="1" applyFont="1" applyFill="1" applyBorder="1" applyAlignment="1" applyProtection="1">
      <alignment horizontal="right" vertical="top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>
      <alignment horizontal="right" vertical="top"/>
    </xf>
    <xf numFmtId="168" fontId="1" fillId="2" borderId="0" xfId="1" applyNumberFormat="1" applyFont="1" applyFill="1" applyBorder="1" applyAlignment="1" applyProtection="1">
      <alignment horizontal="right" vertical="top" wrapText="1"/>
    </xf>
    <xf numFmtId="167" fontId="1" fillId="2" borderId="0" xfId="1" applyNumberFormat="1" applyFont="1" applyFill="1" applyBorder="1" applyAlignment="1" applyProtection="1">
      <alignment horizontal="right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center" wrapText="1"/>
    </xf>
    <xf numFmtId="169" fontId="1" fillId="2" borderId="4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right" vertical="center" wrapText="1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7" fontId="1" fillId="2" borderId="3" xfId="1" applyNumberFormat="1" applyFont="1" applyFill="1" applyBorder="1" applyAlignment="1" applyProtection="1">
      <alignment horizontal="right" vertical="top"/>
    </xf>
    <xf numFmtId="168" fontId="1" fillId="2" borderId="3" xfId="1" applyNumberFormat="1" applyFont="1" applyFill="1" applyBorder="1" applyAlignment="1" applyProtection="1">
      <alignment vertical="center"/>
    </xf>
    <xf numFmtId="0" fontId="1" fillId="2" borderId="3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4" xfId="1" applyNumberFormat="1" applyFont="1" applyFill="1" applyBorder="1" applyAlignment="1" applyProtection="1"/>
    <xf numFmtId="168" fontId="1" fillId="2" borderId="3" xfId="1" applyNumberFormat="1" applyFont="1" applyFill="1" applyBorder="1" applyAlignment="1" applyProtection="1">
      <alignment horizontal="center" vertical="center" wrapText="1"/>
    </xf>
    <xf numFmtId="167" fontId="7" fillId="2" borderId="0" xfId="1" applyNumberFormat="1" applyFont="1" applyFill="1" applyBorder="1" applyAlignment="1" applyProtection="1">
      <alignment horizontal="right"/>
    </xf>
    <xf numFmtId="0" fontId="7" fillId="2" borderId="0" xfId="1" applyNumberFormat="1" applyFont="1" applyFill="1" applyBorder="1" applyAlignment="1" applyProtection="1">
      <alignment horizontal="right"/>
    </xf>
    <xf numFmtId="166" fontId="7" fillId="2" borderId="0" xfId="1" applyNumberFormat="1" applyFont="1" applyFill="1" applyBorder="1" applyAlignment="1" applyProtection="1">
      <alignment horizontal="right"/>
    </xf>
    <xf numFmtId="168" fontId="7" fillId="2" borderId="0" xfId="1" applyNumberFormat="1" applyFont="1" applyFill="1" applyBorder="1" applyAlignment="1" applyProtection="1">
      <alignment horizontal="right"/>
    </xf>
    <xf numFmtId="168" fontId="7" fillId="2" borderId="0" xfId="1" applyNumberFormat="1" applyFont="1" applyFill="1" applyBorder="1" applyAlignment="1" applyProtection="1">
      <alignment vertical="center"/>
    </xf>
    <xf numFmtId="0" fontId="7" fillId="2" borderId="0" xfId="1" applyNumberFormat="1" applyFont="1" applyFill="1" applyBorder="1" applyAlignment="1" applyProtection="1">
      <alignment horizontal="center"/>
    </xf>
    <xf numFmtId="0" fontId="7" fillId="2" borderId="0" xfId="1" applyNumberFormat="1" applyFont="1" applyFill="1" applyBorder="1" applyAlignment="1" applyProtection="1">
      <alignment horizontal="center" vertical="center"/>
    </xf>
    <xf numFmtId="0" fontId="7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left" vertical="top"/>
    </xf>
    <xf numFmtId="170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 vertical="top"/>
    </xf>
    <xf numFmtId="171" fontId="1" fillId="2" borderId="3" xfId="1" applyNumberFormat="1" applyFont="1" applyFill="1" applyBorder="1" applyAlignment="1" applyProtection="1">
      <alignment horizontal="center" vertical="top" wrapText="1"/>
    </xf>
    <xf numFmtId="4" fontId="1" fillId="2" borderId="3" xfId="1" applyNumberFormat="1" applyFont="1" applyFill="1" applyBorder="1" applyAlignment="1" applyProtection="1">
      <alignment horizontal="right" vertical="center" wrapText="1"/>
    </xf>
    <xf numFmtId="172" fontId="1" fillId="2" borderId="0" xfId="1" applyNumberFormat="1" applyFont="1" applyFill="1" applyBorder="1" applyAlignment="1" applyProtection="1"/>
    <xf numFmtId="170" fontId="1" fillId="2" borderId="0" xfId="1" applyNumberFormat="1" applyFont="1" applyFill="1" applyBorder="1" applyAlignment="1" applyProtection="1"/>
    <xf numFmtId="0" fontId="1" fillId="0" borderId="2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>
      <alignment horizontal="right" wrapText="1"/>
    </xf>
    <xf numFmtId="0" fontId="1" fillId="2" borderId="3" xfId="1" applyNumberFormat="1" applyFont="1" applyFill="1" applyBorder="1" applyAlignment="1" applyProtection="1">
      <alignment wrapText="1"/>
    </xf>
    <xf numFmtId="0" fontId="1" fillId="2" borderId="7" xfId="1" applyNumberFormat="1" applyFont="1" applyFill="1" applyBorder="1" applyAlignment="1" applyProtection="1">
      <alignment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right" wrapText="1"/>
    </xf>
    <xf numFmtId="164" fontId="1" fillId="2" borderId="3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>
      <alignment horizontal="left"/>
    </xf>
    <xf numFmtId="0" fontId="1" fillId="2" borderId="3" xfId="1" applyNumberFormat="1" applyFont="1" applyFill="1" applyBorder="1" applyAlignment="1" applyProtection="1"/>
    <xf numFmtId="43" fontId="1" fillId="2" borderId="0" xfId="1" applyNumberFormat="1" applyFont="1" applyFill="1" applyBorder="1" applyAlignment="1" applyProtection="1"/>
    <xf numFmtId="173" fontId="1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0" fontId="7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166" fontId="1" fillId="2" borderId="3" xfId="1" applyNumberFormat="1" applyFont="1" applyFill="1" applyBorder="1" applyAlignment="1" applyProtection="1">
      <alignment horizontal="center" wrapText="1"/>
    </xf>
    <xf numFmtId="168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left" wrapText="1"/>
    </xf>
    <xf numFmtId="168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>
      <alignment horizontal="right" wrapText="1"/>
    </xf>
    <xf numFmtId="166" fontId="1" fillId="2" borderId="3" xfId="1" applyNumberFormat="1" applyFont="1" applyFill="1" applyBorder="1" applyAlignment="1" applyProtection="1">
      <alignment horizontal="right" wrapText="1"/>
    </xf>
    <xf numFmtId="14" fontId="1" fillId="2" borderId="3" xfId="1" applyNumberFormat="1" applyFont="1" applyFill="1" applyBorder="1" applyAlignment="1" applyProtection="1">
      <alignment horizontal="center" wrapText="1"/>
    </xf>
    <xf numFmtId="174" fontId="1" fillId="2" borderId="3" xfId="1" applyNumberFormat="1" applyFont="1" applyFill="1" applyBorder="1" applyAlignment="1" applyProtection="1">
      <alignment horizontal="center" vertical="center" wrapText="1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2" borderId="7" xfId="1" applyNumberFormat="1" applyFont="1" applyFill="1" applyBorder="1" applyAlignment="1" applyProtection="1">
      <alignment horizontal="left" vertical="center"/>
    </xf>
    <xf numFmtId="14" fontId="1" fillId="2" borderId="3" xfId="1" applyNumberFormat="1" applyFont="1" applyFill="1" applyBorder="1" applyAlignment="1" applyProtection="1">
      <alignment vertical="top"/>
    </xf>
    <xf numFmtId="166" fontId="1" fillId="2" borderId="9" xfId="1" applyNumberFormat="1" applyFont="1" applyFill="1" applyBorder="1" applyAlignment="1" applyProtection="1">
      <alignment vertical="top" wrapText="1"/>
    </xf>
    <xf numFmtId="0" fontId="1" fillId="2" borderId="7" xfId="1" applyNumberFormat="1" applyFont="1" applyFill="1" applyBorder="1" applyAlignment="1" applyProtection="1">
      <alignment horizontal="left" vertical="top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0" xfId="1" applyNumberFormat="1" applyFont="1" applyFill="1" applyBorder="1" applyAlignment="1" applyProtection="1">
      <alignment horizontal="center"/>
    </xf>
    <xf numFmtId="3" fontId="1" fillId="2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vertical="center" wrapText="1"/>
    </xf>
    <xf numFmtId="14" fontId="1" fillId="0" borderId="0" xfId="1" applyNumberFormat="1" applyFont="1" applyFill="1" applyBorder="1" applyAlignment="1" applyProtection="1"/>
    <xf numFmtId="168" fontId="1" fillId="2" borderId="0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center"/>
    </xf>
    <xf numFmtId="0" fontId="5" fillId="0" borderId="0" xfId="1"/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164" fontId="0" fillId="0" borderId="1" xfId="0" applyNumberFormat="1" applyFont="1" applyBorder="1"/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0" fillId="0" borderId="1" xfId="0" applyFont="1" applyBorder="1" applyAlignment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3" fillId="2" borderId="3" xfId="2" applyNumberFormat="1" applyFont="1" applyFill="1" applyBorder="1" applyAlignment="1" applyProtection="1">
      <alignment horizontal="center" vertical="center" wrapText="1"/>
    </xf>
    <xf numFmtId="14" fontId="1" fillId="2" borderId="9" xfId="1" applyNumberFormat="1" applyFont="1" applyFill="1" applyBorder="1" applyAlignment="1" applyProtection="1">
      <alignment vertical="top"/>
    </xf>
    <xf numFmtId="0" fontId="1" fillId="2" borderId="12" xfId="1" applyNumberFormat="1" applyFont="1" applyFill="1" applyBorder="1" applyAlignment="1" applyProtection="1">
      <alignment horizontal="left" vertical="top"/>
    </xf>
    <xf numFmtId="14" fontId="1" fillId="2" borderId="5" xfId="1" applyNumberFormat="1" applyFont="1" applyFill="1" applyBorder="1" applyAlignment="1" applyProtection="1">
      <alignment vertical="top"/>
    </xf>
    <xf numFmtId="0" fontId="1" fillId="2" borderId="16" xfId="1" applyNumberFormat="1" applyFont="1" applyFill="1" applyBorder="1" applyAlignment="1" applyProtection="1">
      <alignment horizontal="left" vertical="top"/>
    </xf>
    <xf numFmtId="166" fontId="1" fillId="2" borderId="8" xfId="1" applyNumberFormat="1" applyFont="1" applyFill="1" applyBorder="1" applyAlignment="1" applyProtection="1">
      <alignment vertical="top" wrapText="1"/>
    </xf>
    <xf numFmtId="14" fontId="1" fillId="2" borderId="1" xfId="1" applyNumberFormat="1" applyFont="1" applyFill="1" applyBorder="1" applyAlignment="1" applyProtection="1">
      <alignment vertical="top"/>
    </xf>
    <xf numFmtId="0" fontId="1" fillId="2" borderId="1" xfId="1" applyNumberFormat="1" applyFont="1" applyFill="1" applyBorder="1" applyAlignment="1" applyProtection="1">
      <alignment horizontal="left" vertical="top"/>
    </xf>
    <xf numFmtId="166" fontId="1" fillId="2" borderId="1" xfId="1" applyNumberFormat="1" applyFont="1" applyFill="1" applyBorder="1" applyAlignment="1" applyProtection="1">
      <alignment vertical="top" wrapText="1"/>
    </xf>
    <xf numFmtId="0" fontId="1" fillId="2" borderId="1" xfId="1" applyNumberFormat="1" applyFont="1" applyFill="1" applyBorder="1" applyAlignment="1" applyProtection="1"/>
    <xf numFmtId="166" fontId="1" fillId="2" borderId="1" xfId="1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0" borderId="0" xfId="1" applyNumberFormat="1" applyFont="1" applyFill="1" applyBorder="1" applyAlignment="1" applyProtection="1">
      <alignment horizontal="center"/>
    </xf>
    <xf numFmtId="3" fontId="4" fillId="0" borderId="1" xfId="0" applyNumberFormat="1" applyFont="1" applyFill="1" applyBorder="1"/>
    <xf numFmtId="0" fontId="0" fillId="0" borderId="0" xfId="0" applyFont="1" applyAlignment="1">
      <alignment horizontal="left"/>
    </xf>
    <xf numFmtId="165" fontId="0" fillId="0" borderId="1" xfId="0" applyNumberFormat="1" applyFont="1" applyBorder="1" applyAlignment="1">
      <alignment horizontal="left"/>
    </xf>
    <xf numFmtId="3" fontId="0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1" fontId="0" fillId="0" borderId="0" xfId="0" applyNumberFormat="1" applyFont="1"/>
    <xf numFmtId="164" fontId="1" fillId="2" borderId="3" xfId="1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Border="1" applyAlignment="1">
      <alignment horizontal="right"/>
    </xf>
    <xf numFmtId="0" fontId="1" fillId="0" borderId="2" xfId="1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2" xfId="1" applyNumberFormat="1" applyFont="1" applyFill="1" applyBorder="1" applyAlignment="1" applyProtection="1">
      <alignment horizontal="center" wrapText="1"/>
    </xf>
    <xf numFmtId="0" fontId="6" fillId="0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5" xfId="1" applyNumberFormat="1" applyFont="1" applyFill="1" applyBorder="1" applyAlignment="1" applyProtection="1">
      <alignment horizontal="center" vertical="center" textRotation="90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168" fontId="1" fillId="2" borderId="5" xfId="1" applyNumberFormat="1" applyFont="1" applyFill="1" applyBorder="1" applyAlignment="1" applyProtection="1">
      <alignment horizontal="center" vertic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167" fontId="1" fillId="2" borderId="5" xfId="1" applyNumberFormat="1" applyFont="1" applyFill="1" applyBorder="1" applyAlignment="1" applyProtection="1">
      <alignment horizontal="center" vertical="center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166" fontId="1" fillId="2" borderId="5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textRotation="90" wrapText="1"/>
    </xf>
    <xf numFmtId="168" fontId="1" fillId="2" borderId="8" xfId="1" applyNumberFormat="1" applyFont="1" applyFill="1" applyBorder="1" applyAlignment="1" applyProtection="1">
      <alignment horizontal="center" vertical="center" textRotation="90" wrapText="1"/>
    </xf>
    <xf numFmtId="168" fontId="1" fillId="2" borderId="5" xfId="1" applyNumberFormat="1" applyFont="1" applyFill="1" applyBorder="1" applyAlignment="1" applyProtection="1">
      <alignment horizontal="center" vertical="center" textRotation="90" wrapText="1"/>
    </xf>
    <xf numFmtId="0" fontId="1" fillId="2" borderId="7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5" xfId="1" applyNumberFormat="1" applyFont="1" applyFill="1" applyBorder="1" applyAlignment="1" applyProtection="1">
      <alignment horizontal="center" vertical="center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166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5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3" xfId="1" applyNumberFormat="1" applyFont="1" applyFill="1" applyBorder="1" applyAlignment="1" applyProtection="1">
      <alignment horizontal="center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174" fontId="1" fillId="2" borderId="9" xfId="1" applyNumberFormat="1" applyFont="1" applyFill="1" applyBorder="1" applyAlignment="1" applyProtection="1">
      <alignment horizontal="center" vertical="center" wrapText="1"/>
    </xf>
    <xf numFmtId="174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168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left"/>
    </xf>
    <xf numFmtId="168" fontId="1" fillId="0" borderId="7" xfId="1" applyNumberFormat="1" applyFont="1" applyFill="1" applyBorder="1" applyAlignment="1" applyProtection="1">
      <alignment horizontal="center"/>
    </xf>
    <xf numFmtId="168" fontId="1" fillId="0" borderId="4" xfId="1" applyNumberFormat="1" applyFont="1" applyFill="1" applyBorder="1" applyAlignment="1" applyProtection="1">
      <alignment horizontal="center"/>
    </xf>
    <xf numFmtId="166" fontId="1" fillId="0" borderId="7" xfId="1" applyNumberFormat="1" applyFont="1" applyFill="1" applyBorder="1" applyAlignment="1" applyProtection="1">
      <alignment horizontal="center"/>
    </xf>
    <xf numFmtId="166" fontId="1" fillId="0" borderId="4" xfId="1" applyNumberFormat="1" applyFont="1" applyFill="1" applyBorder="1" applyAlignment="1" applyProtection="1">
      <alignment horizontal="center"/>
    </xf>
    <xf numFmtId="0" fontId="1" fillId="0" borderId="7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6" xfId="1" applyNumberFormat="1" applyFont="1" applyFill="1" applyBorder="1" applyAlignment="1" applyProtection="1">
      <alignment horizontal="left"/>
    </xf>
    <xf numFmtId="0" fontId="1" fillId="0" borderId="7" xfId="1" applyNumberFormat="1" applyFont="1" applyFill="1" applyBorder="1" applyAlignment="1" applyProtection="1">
      <alignment horizontal="left" vertical="center" wrapText="1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0" fontId="1" fillId="0" borderId="7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7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0" fontId="1" fillId="0" borderId="4" xfId="1" applyNumberFormat="1" applyFont="1" applyFill="1" applyBorder="1" applyAlignment="1" applyProtection="1"/>
    <xf numFmtId="166" fontId="1" fillId="2" borderId="7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166" fontId="1" fillId="2" borderId="4" xfId="1" applyNumberFormat="1" applyFont="1" applyFill="1" applyBorder="1" applyAlignment="1" applyProtection="1">
      <alignment horizontal="right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2" xfId="1" applyNumberFormat="1" applyFont="1" applyFill="1" applyBorder="1" applyAlignment="1" applyProtection="1">
      <alignment horizont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2\FI_FUTURE%20FUND_30_09_22\RSBiHRegOsnovniIzvjestajiZaI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2\FI_FUTURE%20FUND_31_12_22\RSBiHRegOsnovniIzvjestajiZaIF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topLeftCell="A7" zoomScaleNormal="100" workbookViewId="0">
      <selection activeCell="C23" sqref="C23"/>
    </sheetView>
  </sheetViews>
  <sheetFormatPr defaultRowHeight="15" x14ac:dyDescent="0.25"/>
  <cols>
    <col min="1" max="1" width="17.85546875" style="18" customWidth="1"/>
    <col min="2" max="2" width="57.42578125" style="19" customWidth="1"/>
    <col min="3" max="3" width="10.7109375" style="20" customWidth="1"/>
    <col min="4" max="4" width="13.85546875" style="163" bestFit="1" customWidth="1"/>
    <col min="5" max="5" width="12.7109375" style="23" bestFit="1" customWidth="1"/>
    <col min="6" max="6" width="11.7109375" style="23" customWidth="1"/>
    <col min="7" max="8" width="9.140625" style="23"/>
    <col min="9" max="10" width="10.140625" style="23" bestFit="1" customWidth="1"/>
    <col min="11" max="11" width="10.85546875" style="23" bestFit="1" customWidth="1"/>
    <col min="12" max="16384" width="9.140625" style="23"/>
  </cols>
  <sheetData>
    <row r="1" spans="1:6" ht="26.25" x14ac:dyDescent="0.25">
      <c r="A1" s="134" t="s">
        <v>87</v>
      </c>
      <c r="B1" s="135" t="s">
        <v>896</v>
      </c>
      <c r="C1" s="11"/>
      <c r="D1" s="1"/>
      <c r="E1" s="1"/>
    </row>
    <row r="2" spans="1:6" x14ac:dyDescent="0.25">
      <c r="A2" s="6" t="s">
        <v>88</v>
      </c>
      <c r="B2" s="6"/>
      <c r="C2" s="11"/>
      <c r="D2" s="1"/>
      <c r="E2" s="1"/>
    </row>
    <row r="3" spans="1:6" x14ac:dyDescent="0.25">
      <c r="A3" s="6" t="s">
        <v>89</v>
      </c>
      <c r="B3" s="6"/>
      <c r="C3" s="11"/>
      <c r="D3" s="1"/>
      <c r="E3" s="1"/>
    </row>
    <row r="4" spans="1:6" x14ac:dyDescent="0.25">
      <c r="A4" s="6" t="s">
        <v>90</v>
      </c>
      <c r="B4" s="6"/>
      <c r="C4" s="11"/>
      <c r="D4" s="1"/>
      <c r="E4" s="1"/>
    </row>
    <row r="5" spans="1:6" x14ac:dyDescent="0.25">
      <c r="A5" s="6" t="s">
        <v>91</v>
      </c>
      <c r="B5" s="6"/>
      <c r="C5" s="11"/>
      <c r="D5" s="1"/>
      <c r="E5" s="1"/>
    </row>
    <row r="6" spans="1:6" x14ac:dyDescent="0.25">
      <c r="A6" s="6" t="s">
        <v>320</v>
      </c>
      <c r="B6" s="6"/>
      <c r="C6" s="11"/>
      <c r="D6" s="1"/>
      <c r="E6" s="1"/>
    </row>
    <row r="7" spans="1:6" x14ac:dyDescent="0.25">
      <c r="A7" s="6"/>
      <c r="B7" s="6"/>
      <c r="C7" s="11"/>
      <c r="D7" s="1"/>
      <c r="E7" s="1"/>
    </row>
    <row r="8" spans="1:6" x14ac:dyDescent="0.25">
      <c r="A8" s="6"/>
      <c r="B8" s="12" t="s">
        <v>96</v>
      </c>
      <c r="C8" s="11"/>
      <c r="D8" s="1"/>
      <c r="E8" s="1"/>
    </row>
    <row r="9" spans="1:6" x14ac:dyDescent="0.25">
      <c r="A9" s="6"/>
      <c r="B9" s="12" t="s">
        <v>97</v>
      </c>
      <c r="C9" s="11"/>
      <c r="D9" s="1"/>
      <c r="E9" s="1"/>
    </row>
    <row r="10" spans="1:6" x14ac:dyDescent="0.25">
      <c r="A10" s="11"/>
      <c r="B10" s="11" t="s">
        <v>897</v>
      </c>
      <c r="C10" s="11"/>
      <c r="D10" s="1"/>
      <c r="E10" s="1"/>
    </row>
    <row r="11" spans="1:6" x14ac:dyDescent="0.25">
      <c r="A11" s="11"/>
      <c r="B11" s="6"/>
      <c r="C11" s="11"/>
      <c r="D11" s="1"/>
      <c r="E11" s="1"/>
    </row>
    <row r="12" spans="1:6" x14ac:dyDescent="0.25">
      <c r="A12" s="11"/>
      <c r="B12" s="6"/>
      <c r="C12" s="11"/>
      <c r="E12" s="1" t="s">
        <v>79</v>
      </c>
    </row>
    <row r="13" spans="1:6" ht="30.75" customHeight="1" x14ac:dyDescent="0.25">
      <c r="A13" s="13" t="s">
        <v>168</v>
      </c>
      <c r="B13" s="13" t="s">
        <v>167</v>
      </c>
      <c r="C13" s="14" t="s">
        <v>889</v>
      </c>
      <c r="D13" s="25" t="s">
        <v>170</v>
      </c>
      <c r="E13" s="28" t="s">
        <v>81</v>
      </c>
      <c r="F13" s="28" t="s">
        <v>82</v>
      </c>
    </row>
    <row r="14" spans="1:6" x14ac:dyDescent="0.25">
      <c r="A14" s="15">
        <v>1</v>
      </c>
      <c r="B14" s="13">
        <v>2</v>
      </c>
      <c r="C14" s="16">
        <v>3</v>
      </c>
      <c r="D14" s="145">
        <v>4</v>
      </c>
      <c r="E14" s="24">
        <v>5</v>
      </c>
      <c r="F14" s="24">
        <v>6</v>
      </c>
    </row>
    <row r="15" spans="1:6" x14ac:dyDescent="0.25">
      <c r="A15" s="15"/>
      <c r="B15" s="13" t="s">
        <v>100</v>
      </c>
      <c r="C15" s="14"/>
      <c r="D15" s="25"/>
      <c r="E15" s="21"/>
      <c r="F15" s="21"/>
    </row>
    <row r="16" spans="1:6" x14ac:dyDescent="0.25">
      <c r="A16" s="15">
        <v>10</v>
      </c>
      <c r="B16" s="13" t="s">
        <v>101</v>
      </c>
      <c r="C16" s="174" t="s">
        <v>921</v>
      </c>
      <c r="D16" s="164">
        <v>1</v>
      </c>
      <c r="E16" s="21">
        <v>2610110</v>
      </c>
      <c r="F16" s="21">
        <v>1201170</v>
      </c>
    </row>
    <row r="17" spans="1:9" ht="30" x14ac:dyDescent="0.25">
      <c r="A17" s="15"/>
      <c r="B17" s="13" t="s">
        <v>102</v>
      </c>
      <c r="C17" s="174"/>
      <c r="D17" s="164" t="s">
        <v>18</v>
      </c>
      <c r="E17" s="21">
        <f>E18+E22+E26+E31</f>
        <v>54672676</v>
      </c>
      <c r="F17" s="21">
        <v>56546933</v>
      </c>
    </row>
    <row r="18" spans="1:9" ht="30" x14ac:dyDescent="0.25">
      <c r="A18" s="15" t="s">
        <v>0</v>
      </c>
      <c r="B18" s="13" t="s">
        <v>336</v>
      </c>
      <c r="C18" s="174" t="s">
        <v>922</v>
      </c>
      <c r="D18" s="164" t="s">
        <v>19</v>
      </c>
      <c r="E18" s="21">
        <f>E19</f>
        <v>47479491</v>
      </c>
      <c r="F18" s="21">
        <v>42338363</v>
      </c>
    </row>
    <row r="19" spans="1:9" x14ac:dyDescent="0.25">
      <c r="A19" s="15" t="s">
        <v>1</v>
      </c>
      <c r="B19" s="13" t="s">
        <v>305</v>
      </c>
      <c r="C19" s="174" t="s">
        <v>922</v>
      </c>
      <c r="D19" s="164">
        <v>4</v>
      </c>
      <c r="E19" s="21">
        <v>47479491</v>
      </c>
      <c r="F19" s="21">
        <v>42338363</v>
      </c>
    </row>
    <row r="20" spans="1:9" x14ac:dyDescent="0.25">
      <c r="A20" s="15" t="s">
        <v>2</v>
      </c>
      <c r="B20" s="13" t="s">
        <v>306</v>
      </c>
      <c r="C20" s="174"/>
      <c r="D20" s="164">
        <v>5</v>
      </c>
      <c r="E20" s="21"/>
      <c r="F20" s="21">
        <v>0</v>
      </c>
      <c r="I20" s="27"/>
    </row>
    <row r="21" spans="1:9" ht="30" x14ac:dyDescent="0.25">
      <c r="A21" s="15" t="s">
        <v>3</v>
      </c>
      <c r="B21" s="13" t="s">
        <v>321</v>
      </c>
      <c r="C21" s="174"/>
      <c r="D21" s="164">
        <v>6</v>
      </c>
      <c r="E21" s="21"/>
      <c r="F21" s="21">
        <v>0</v>
      </c>
    </row>
    <row r="22" spans="1:9" ht="30" x14ac:dyDescent="0.25">
      <c r="A22" s="15">
        <v>21</v>
      </c>
      <c r="B22" s="13" t="s">
        <v>322</v>
      </c>
      <c r="C22" s="174" t="s">
        <v>922</v>
      </c>
      <c r="D22" s="164">
        <v>7</v>
      </c>
      <c r="E22" s="21">
        <f>E24+E25</f>
        <v>3923019</v>
      </c>
      <c r="F22" s="21">
        <v>4402288</v>
      </c>
      <c r="I22" s="27"/>
    </row>
    <row r="23" spans="1:9" x14ac:dyDescent="0.25">
      <c r="A23" s="15" t="s">
        <v>278</v>
      </c>
      <c r="B23" s="13" t="s">
        <v>307</v>
      </c>
      <c r="C23" s="174"/>
      <c r="D23" s="164" t="s">
        <v>20</v>
      </c>
      <c r="F23" s="21">
        <v>0</v>
      </c>
    </row>
    <row r="24" spans="1:9" x14ac:dyDescent="0.25">
      <c r="A24" s="15" t="s">
        <v>279</v>
      </c>
      <c r="B24" s="13" t="s">
        <v>323</v>
      </c>
      <c r="C24" s="174" t="s">
        <v>922</v>
      </c>
      <c r="D24" s="164" t="s">
        <v>21</v>
      </c>
      <c r="E24" s="21">
        <v>3895379</v>
      </c>
      <c r="F24" s="21">
        <v>4372874</v>
      </c>
    </row>
    <row r="25" spans="1:9" x14ac:dyDescent="0.25">
      <c r="A25" s="15" t="s">
        <v>280</v>
      </c>
      <c r="B25" s="13" t="s">
        <v>308</v>
      </c>
      <c r="C25" s="174" t="s">
        <v>923</v>
      </c>
      <c r="D25" s="164">
        <v>10</v>
      </c>
      <c r="E25" s="21">
        <v>27640</v>
      </c>
      <c r="F25" s="165">
        <v>29414</v>
      </c>
    </row>
    <row r="26" spans="1:9" ht="30" x14ac:dyDescent="0.25">
      <c r="A26" s="15">
        <v>22</v>
      </c>
      <c r="B26" s="13" t="s">
        <v>103</v>
      </c>
      <c r="C26" s="174"/>
      <c r="D26" s="164">
        <v>11</v>
      </c>
      <c r="E26" s="21">
        <f>E28+E29</f>
        <v>3270166</v>
      </c>
      <c r="F26" s="21">
        <v>9806282</v>
      </c>
    </row>
    <row r="27" spans="1:9" x14ac:dyDescent="0.25">
      <c r="A27" s="15" t="s">
        <v>281</v>
      </c>
      <c r="B27" s="13" t="s">
        <v>309</v>
      </c>
      <c r="C27" s="174"/>
      <c r="D27" s="164">
        <v>12</v>
      </c>
      <c r="E27" s="21"/>
      <c r="F27" s="21"/>
      <c r="I27" s="27"/>
    </row>
    <row r="28" spans="1:9" x14ac:dyDescent="0.25">
      <c r="A28" s="15" t="s">
        <v>282</v>
      </c>
      <c r="B28" s="13" t="s">
        <v>104</v>
      </c>
      <c r="C28" s="174" t="s">
        <v>924</v>
      </c>
      <c r="D28" s="164">
        <v>13</v>
      </c>
      <c r="E28" s="21">
        <v>3269673</v>
      </c>
      <c r="F28" s="21">
        <v>9804622</v>
      </c>
    </row>
    <row r="29" spans="1:9" ht="30" x14ac:dyDescent="0.25">
      <c r="A29" s="15" t="s">
        <v>283</v>
      </c>
      <c r="B29" s="13" t="s">
        <v>310</v>
      </c>
      <c r="C29" s="174" t="s">
        <v>923</v>
      </c>
      <c r="D29" s="164">
        <v>14</v>
      </c>
      <c r="E29" s="21">
        <v>493</v>
      </c>
      <c r="F29" s="21">
        <v>1660</v>
      </c>
    </row>
    <row r="30" spans="1:9" x14ac:dyDescent="0.25">
      <c r="A30" s="15" t="s">
        <v>284</v>
      </c>
      <c r="B30" s="13" t="s">
        <v>324</v>
      </c>
      <c r="C30" s="174"/>
      <c r="D30" s="164">
        <v>15</v>
      </c>
      <c r="E30" s="21"/>
      <c r="F30" s="21">
        <v>0</v>
      </c>
    </row>
    <row r="31" spans="1:9" x14ac:dyDescent="0.25">
      <c r="A31" s="15">
        <v>240</v>
      </c>
      <c r="B31" s="13" t="s">
        <v>105</v>
      </c>
      <c r="C31" s="174"/>
      <c r="D31" s="164">
        <v>16</v>
      </c>
      <c r="E31" s="21"/>
      <c r="F31" s="21">
        <v>0</v>
      </c>
    </row>
    <row r="32" spans="1:9" ht="30" x14ac:dyDescent="0.25">
      <c r="A32" s="15" t="s">
        <v>4</v>
      </c>
      <c r="B32" s="13" t="s">
        <v>106</v>
      </c>
      <c r="C32" s="174"/>
      <c r="D32" s="164" t="s">
        <v>22</v>
      </c>
      <c r="E32" s="21">
        <f>E34+E37</f>
        <v>904230</v>
      </c>
      <c r="F32" s="21">
        <v>1963545</v>
      </c>
    </row>
    <row r="33" spans="1:6" x14ac:dyDescent="0.25">
      <c r="A33" s="15" t="s">
        <v>285</v>
      </c>
      <c r="B33" s="13" t="s">
        <v>325</v>
      </c>
      <c r="C33" s="174" t="s">
        <v>925</v>
      </c>
      <c r="D33" s="164">
        <v>18</v>
      </c>
      <c r="E33" s="21"/>
      <c r="F33" s="21">
        <v>762</v>
      </c>
    </row>
    <row r="34" spans="1:6" x14ac:dyDescent="0.25">
      <c r="A34" s="15" t="s">
        <v>286</v>
      </c>
      <c r="B34" s="13" t="s">
        <v>107</v>
      </c>
      <c r="C34" s="174" t="s">
        <v>926</v>
      </c>
      <c r="D34" s="164">
        <v>19</v>
      </c>
      <c r="E34" s="21">
        <v>901494</v>
      </c>
      <c r="F34" s="21">
        <v>1815727</v>
      </c>
    </row>
    <row r="35" spans="1:6" x14ac:dyDescent="0.25">
      <c r="A35" s="15" t="s">
        <v>287</v>
      </c>
      <c r="B35" s="13" t="s">
        <v>108</v>
      </c>
      <c r="C35" s="174"/>
      <c r="D35" s="164">
        <v>20</v>
      </c>
      <c r="E35" s="21"/>
      <c r="F35" s="21">
        <v>144196</v>
      </c>
    </row>
    <row r="36" spans="1:6" x14ac:dyDescent="0.25">
      <c r="A36" s="15" t="s">
        <v>288</v>
      </c>
      <c r="B36" s="13" t="s">
        <v>109</v>
      </c>
      <c r="C36" s="174"/>
      <c r="D36" s="164">
        <v>21</v>
      </c>
      <c r="E36" s="21"/>
      <c r="F36" s="21">
        <v>0</v>
      </c>
    </row>
    <row r="37" spans="1:6" x14ac:dyDescent="0.25">
      <c r="A37" s="15" t="s">
        <v>289</v>
      </c>
      <c r="B37" s="13" t="s">
        <v>110</v>
      </c>
      <c r="C37" s="174" t="s">
        <v>927</v>
      </c>
      <c r="D37" s="164">
        <v>22</v>
      </c>
      <c r="E37" s="21">
        <v>2736</v>
      </c>
      <c r="F37" s="21">
        <v>2860</v>
      </c>
    </row>
    <row r="38" spans="1:6" x14ac:dyDescent="0.25">
      <c r="A38" s="15">
        <v>32</v>
      </c>
      <c r="B38" s="13" t="s">
        <v>111</v>
      </c>
      <c r="C38" s="174"/>
      <c r="D38" s="164">
        <v>23</v>
      </c>
      <c r="E38" s="21"/>
      <c r="F38" s="21">
        <v>0</v>
      </c>
    </row>
    <row r="39" spans="1:6" x14ac:dyDescent="0.25">
      <c r="A39" s="15" t="s">
        <v>290</v>
      </c>
      <c r="B39" s="13" t="s">
        <v>112</v>
      </c>
      <c r="C39" s="174"/>
      <c r="D39" s="164">
        <v>24</v>
      </c>
      <c r="E39" s="21"/>
      <c r="F39" s="21">
        <v>0</v>
      </c>
    </row>
    <row r="40" spans="1:6" x14ac:dyDescent="0.25">
      <c r="A40" s="15">
        <v>34</v>
      </c>
      <c r="B40" s="13" t="s">
        <v>113</v>
      </c>
      <c r="C40" s="174"/>
      <c r="D40" s="164">
        <v>25</v>
      </c>
      <c r="E40" s="21"/>
      <c r="F40" s="21">
        <v>0</v>
      </c>
    </row>
    <row r="41" spans="1:6" ht="30" x14ac:dyDescent="0.25">
      <c r="A41" s="15"/>
      <c r="B41" s="13" t="s">
        <v>114</v>
      </c>
      <c r="C41" s="174"/>
      <c r="D41" s="164" t="s">
        <v>23</v>
      </c>
      <c r="E41" s="21">
        <f>E16+E18+E22+E26+E32</f>
        <v>58187016</v>
      </c>
      <c r="F41" s="21">
        <v>59711648</v>
      </c>
    </row>
    <row r="42" spans="1:6" x14ac:dyDescent="0.25">
      <c r="A42" s="15"/>
      <c r="B42" s="13" t="s">
        <v>115</v>
      </c>
      <c r="C42" s="174"/>
      <c r="D42" s="164"/>
      <c r="E42" s="21"/>
      <c r="F42" s="21"/>
    </row>
    <row r="43" spans="1:6" ht="30" x14ac:dyDescent="0.25">
      <c r="A43" s="15" t="s">
        <v>5</v>
      </c>
      <c r="B43" s="13" t="s">
        <v>116</v>
      </c>
      <c r="C43" s="174"/>
      <c r="D43" s="164" t="s">
        <v>24</v>
      </c>
      <c r="E43" s="21"/>
      <c r="F43" s="21">
        <v>0</v>
      </c>
    </row>
    <row r="44" spans="1:6" x14ac:dyDescent="0.25">
      <c r="A44" s="15" t="s">
        <v>6</v>
      </c>
      <c r="B44" s="13" t="s">
        <v>117</v>
      </c>
      <c r="C44" s="174" t="s">
        <v>928</v>
      </c>
      <c r="D44" s="164">
        <v>28</v>
      </c>
      <c r="E44" s="21"/>
      <c r="F44" s="21">
        <v>0</v>
      </c>
    </row>
    <row r="45" spans="1:6" x14ac:dyDescent="0.25">
      <c r="A45" s="15">
        <v>409</v>
      </c>
      <c r="B45" s="13" t="s">
        <v>118</v>
      </c>
      <c r="C45" s="174"/>
      <c r="D45" s="164">
        <v>29</v>
      </c>
      <c r="E45" s="21"/>
      <c r="F45" s="21">
        <v>0</v>
      </c>
    </row>
    <row r="46" spans="1:6" ht="30" x14ac:dyDescent="0.25">
      <c r="A46" s="15">
        <v>41</v>
      </c>
      <c r="B46" s="13" t="s">
        <v>119</v>
      </c>
      <c r="C46" s="174"/>
      <c r="D46" s="164">
        <v>30</v>
      </c>
      <c r="E46" s="21">
        <f>E49</f>
        <v>6234</v>
      </c>
      <c r="F46" s="21">
        <v>8770</v>
      </c>
    </row>
    <row r="47" spans="1:6" x14ac:dyDescent="0.25">
      <c r="A47" s="15">
        <v>410</v>
      </c>
      <c r="B47" s="13" t="s">
        <v>120</v>
      </c>
      <c r="C47" s="174"/>
      <c r="D47" s="164">
        <v>31</v>
      </c>
      <c r="E47" s="21"/>
      <c r="F47" s="21"/>
    </row>
    <row r="48" spans="1:6" x14ac:dyDescent="0.25">
      <c r="A48" s="15">
        <v>411</v>
      </c>
      <c r="B48" s="13" t="s">
        <v>121</v>
      </c>
      <c r="C48" s="174"/>
      <c r="D48" s="164">
        <v>32</v>
      </c>
      <c r="E48" s="21"/>
      <c r="F48" s="21"/>
    </row>
    <row r="49" spans="1:6" x14ac:dyDescent="0.25">
      <c r="A49" s="15">
        <v>413</v>
      </c>
      <c r="B49" s="13" t="s">
        <v>122</v>
      </c>
      <c r="C49" s="174" t="s">
        <v>929</v>
      </c>
      <c r="D49" s="164">
        <v>33</v>
      </c>
      <c r="E49" s="21">
        <v>6234</v>
      </c>
      <c r="F49" s="21">
        <v>8770</v>
      </c>
    </row>
    <row r="50" spans="1:6" x14ac:dyDescent="0.25">
      <c r="A50" s="15">
        <v>414</v>
      </c>
      <c r="B50" s="13" t="s">
        <v>123</v>
      </c>
      <c r="C50" s="174"/>
      <c r="D50" s="164">
        <v>34</v>
      </c>
      <c r="E50" s="21"/>
      <c r="F50" s="21"/>
    </row>
    <row r="51" spans="1:6" x14ac:dyDescent="0.25">
      <c r="A51" s="15" t="s">
        <v>7</v>
      </c>
      <c r="B51" s="13" t="s">
        <v>124</v>
      </c>
      <c r="C51" s="174"/>
      <c r="D51" s="164">
        <v>35</v>
      </c>
      <c r="E51" s="21"/>
      <c r="F51" s="21"/>
    </row>
    <row r="52" spans="1:6" x14ac:dyDescent="0.25">
      <c r="A52" s="15">
        <v>42</v>
      </c>
      <c r="B52" s="13" t="s">
        <v>326</v>
      </c>
      <c r="C52" s="174"/>
      <c r="D52" s="164">
        <v>36</v>
      </c>
      <c r="E52" s="21">
        <f>E53+E54</f>
        <v>167601</v>
      </c>
      <c r="F52" s="21">
        <v>172747</v>
      </c>
    </row>
    <row r="53" spans="1:6" ht="15" customHeight="1" x14ac:dyDescent="0.25">
      <c r="A53" s="13" t="s">
        <v>327</v>
      </c>
      <c r="B53" s="13" t="s">
        <v>125</v>
      </c>
      <c r="C53" s="26" t="s">
        <v>930</v>
      </c>
      <c r="D53" s="164">
        <v>37</v>
      </c>
      <c r="E53" s="21">
        <v>167375</v>
      </c>
      <c r="F53" s="21">
        <v>172429</v>
      </c>
    </row>
    <row r="54" spans="1:6" x14ac:dyDescent="0.25">
      <c r="A54" s="15">
        <v>422</v>
      </c>
      <c r="B54" s="13" t="s">
        <v>126</v>
      </c>
      <c r="C54" s="174" t="s">
        <v>929</v>
      </c>
      <c r="D54" s="164">
        <v>38</v>
      </c>
      <c r="E54" s="21">
        <v>226</v>
      </c>
      <c r="F54" s="21">
        <v>318</v>
      </c>
    </row>
    <row r="55" spans="1:6" ht="30" x14ac:dyDescent="0.25">
      <c r="A55" s="15" t="s">
        <v>8</v>
      </c>
      <c r="B55" s="13" t="s">
        <v>127</v>
      </c>
      <c r="C55" s="174"/>
      <c r="D55" s="164" t="s">
        <v>25</v>
      </c>
      <c r="E55" s="21"/>
      <c r="F55" s="21">
        <v>0</v>
      </c>
    </row>
    <row r="56" spans="1:6" x14ac:dyDescent="0.25">
      <c r="A56" s="15">
        <v>430</v>
      </c>
      <c r="B56" s="13" t="s">
        <v>128</v>
      </c>
      <c r="C56" s="174"/>
      <c r="D56" s="164">
        <v>40</v>
      </c>
      <c r="E56" s="21"/>
      <c r="F56" s="21">
        <v>0</v>
      </c>
    </row>
    <row r="57" spans="1:6" x14ac:dyDescent="0.25">
      <c r="A57" s="15">
        <v>431</v>
      </c>
      <c r="B57" s="13" t="s">
        <v>129</v>
      </c>
      <c r="C57" s="174"/>
      <c r="D57" s="164">
        <v>41</v>
      </c>
      <c r="E57" s="21"/>
      <c r="F57" s="21">
        <v>0</v>
      </c>
    </row>
    <row r="58" spans="1:6" ht="30" x14ac:dyDescent="0.25">
      <c r="A58" s="15" t="s">
        <v>9</v>
      </c>
      <c r="B58" s="13" t="s">
        <v>311</v>
      </c>
      <c r="C58" s="174"/>
      <c r="D58" s="164" t="s">
        <v>26</v>
      </c>
      <c r="E58" s="21"/>
      <c r="F58" s="21">
        <v>0</v>
      </c>
    </row>
    <row r="59" spans="1:6" x14ac:dyDescent="0.25">
      <c r="A59" s="15" t="s">
        <v>10</v>
      </c>
      <c r="B59" s="13" t="s">
        <v>130</v>
      </c>
      <c r="C59" s="174"/>
      <c r="D59" s="164">
        <v>43</v>
      </c>
      <c r="E59" s="21"/>
      <c r="F59" s="21">
        <v>0</v>
      </c>
    </row>
    <row r="60" spans="1:6" x14ac:dyDescent="0.25">
      <c r="A60" s="15" t="s">
        <v>11</v>
      </c>
      <c r="B60" s="13" t="s">
        <v>131</v>
      </c>
      <c r="C60" s="174"/>
      <c r="D60" s="164">
        <v>44</v>
      </c>
      <c r="E60" s="21"/>
      <c r="F60" s="21">
        <v>0</v>
      </c>
    </row>
    <row r="61" spans="1:6" x14ac:dyDescent="0.25">
      <c r="A61" s="15" t="s">
        <v>12</v>
      </c>
      <c r="B61" s="13" t="s">
        <v>132</v>
      </c>
      <c r="C61" s="174"/>
      <c r="D61" s="164">
        <v>45</v>
      </c>
      <c r="E61" s="21"/>
      <c r="F61" s="21">
        <v>0</v>
      </c>
    </row>
    <row r="62" spans="1:6" x14ac:dyDescent="0.25">
      <c r="A62" s="15">
        <v>449</v>
      </c>
      <c r="B62" s="13" t="s">
        <v>328</v>
      </c>
      <c r="C62" s="174"/>
      <c r="D62" s="164">
        <v>46</v>
      </c>
      <c r="E62" s="21"/>
      <c r="F62" s="21">
        <v>0</v>
      </c>
    </row>
    <row r="63" spans="1:6" ht="15" customHeight="1" x14ac:dyDescent="0.25">
      <c r="A63" s="15" t="s">
        <v>13</v>
      </c>
      <c r="B63" s="13" t="s">
        <v>133</v>
      </c>
      <c r="C63" s="174"/>
      <c r="D63" s="164">
        <v>47</v>
      </c>
      <c r="E63" s="21"/>
      <c r="F63" s="21">
        <v>0</v>
      </c>
    </row>
    <row r="64" spans="1:6" x14ac:dyDescent="0.25">
      <c r="A64" s="15">
        <v>450</v>
      </c>
      <c r="B64" s="13" t="s">
        <v>134</v>
      </c>
      <c r="C64" s="174"/>
      <c r="D64" s="164">
        <v>48</v>
      </c>
      <c r="E64" s="21"/>
      <c r="F64" s="21">
        <v>0</v>
      </c>
    </row>
    <row r="65" spans="1:10" x14ac:dyDescent="0.25">
      <c r="A65" s="15">
        <v>460</v>
      </c>
      <c r="B65" s="13" t="s">
        <v>135</v>
      </c>
      <c r="C65" s="174"/>
      <c r="D65" s="164">
        <v>49</v>
      </c>
      <c r="E65" s="21"/>
      <c r="F65" s="21">
        <v>0</v>
      </c>
    </row>
    <row r="66" spans="1:10" x14ac:dyDescent="0.25">
      <c r="A66" s="15" t="s">
        <v>14</v>
      </c>
      <c r="B66" s="13" t="s">
        <v>136</v>
      </c>
      <c r="C66" s="174"/>
      <c r="D66" s="164">
        <v>50</v>
      </c>
      <c r="E66" s="21"/>
      <c r="F66" s="21">
        <v>0</v>
      </c>
    </row>
    <row r="67" spans="1:10" x14ac:dyDescent="0.25">
      <c r="A67" s="15" t="s">
        <v>15</v>
      </c>
      <c r="B67" s="13" t="s">
        <v>137</v>
      </c>
      <c r="C67" s="174"/>
      <c r="D67" s="164">
        <v>51</v>
      </c>
      <c r="E67" s="21"/>
      <c r="F67" s="21">
        <v>0</v>
      </c>
    </row>
    <row r="68" spans="1:10" x14ac:dyDescent="0.25">
      <c r="A68" s="15">
        <v>490</v>
      </c>
      <c r="B68" s="13" t="s">
        <v>138</v>
      </c>
      <c r="C68" s="174"/>
      <c r="D68" s="164">
        <v>52</v>
      </c>
      <c r="E68" s="21"/>
      <c r="F68" s="21">
        <v>0</v>
      </c>
    </row>
    <row r="69" spans="1:10" ht="30" x14ac:dyDescent="0.25">
      <c r="A69" s="15"/>
      <c r="B69" s="13" t="s">
        <v>139</v>
      </c>
      <c r="C69" s="174"/>
      <c r="D69" s="164" t="s">
        <v>27</v>
      </c>
      <c r="E69" s="21">
        <f>E46+E52</f>
        <v>173835</v>
      </c>
      <c r="F69" s="21">
        <v>181517</v>
      </c>
    </row>
    <row r="70" spans="1:10" x14ac:dyDescent="0.25">
      <c r="A70" s="15"/>
      <c r="B70" s="13" t="s">
        <v>140</v>
      </c>
      <c r="C70" s="174"/>
      <c r="D70" s="164"/>
      <c r="E70" s="21">
        <f>E41-E69</f>
        <v>58013181</v>
      </c>
      <c r="F70" s="21">
        <v>59530131</v>
      </c>
    </row>
    <row r="71" spans="1:10" ht="30" x14ac:dyDescent="0.25">
      <c r="A71" s="15" t="s">
        <v>16</v>
      </c>
      <c r="B71" s="13" t="s">
        <v>141</v>
      </c>
      <c r="C71" s="174" t="s">
        <v>931</v>
      </c>
      <c r="D71" s="164" t="s">
        <v>28</v>
      </c>
      <c r="E71" s="21">
        <v>36841138</v>
      </c>
      <c r="F71" s="21">
        <v>43221346</v>
      </c>
      <c r="J71" s="27"/>
    </row>
    <row r="72" spans="1:10" x14ac:dyDescent="0.25">
      <c r="A72" s="15">
        <v>510</v>
      </c>
      <c r="B72" s="13" t="s">
        <v>142</v>
      </c>
      <c r="C72" s="174"/>
      <c r="D72" s="164">
        <v>55</v>
      </c>
      <c r="E72" s="21"/>
      <c r="F72" s="21">
        <v>0</v>
      </c>
    </row>
    <row r="73" spans="1:10" x14ac:dyDescent="0.25">
      <c r="A73" s="15">
        <v>519</v>
      </c>
      <c r="B73" s="13" t="s">
        <v>143</v>
      </c>
      <c r="C73" s="174"/>
      <c r="D73" s="164">
        <v>56</v>
      </c>
      <c r="E73" s="21"/>
      <c r="F73" s="21">
        <v>0</v>
      </c>
    </row>
    <row r="74" spans="1:10" x14ac:dyDescent="0.25">
      <c r="A74" s="15">
        <v>512</v>
      </c>
      <c r="B74" s="13" t="s">
        <v>144</v>
      </c>
      <c r="C74" s="174" t="s">
        <v>931</v>
      </c>
      <c r="D74" s="164">
        <v>57</v>
      </c>
      <c r="E74" s="21">
        <v>36841138</v>
      </c>
      <c r="F74" s="21">
        <v>43221346</v>
      </c>
    </row>
    <row r="75" spans="1:10" x14ac:dyDescent="0.25">
      <c r="A75" s="15">
        <v>513</v>
      </c>
      <c r="B75" s="13" t="s">
        <v>145</v>
      </c>
      <c r="C75" s="174"/>
      <c r="D75" s="164">
        <v>58</v>
      </c>
      <c r="E75" s="21"/>
      <c r="F75" s="21">
        <v>0</v>
      </c>
    </row>
    <row r="76" spans="1:10" x14ac:dyDescent="0.25">
      <c r="A76" s="15">
        <v>52</v>
      </c>
      <c r="B76" s="13" t="s">
        <v>146</v>
      </c>
      <c r="C76" s="174"/>
      <c r="D76" s="164">
        <v>59</v>
      </c>
      <c r="E76" s="21"/>
      <c r="F76" s="21">
        <v>0</v>
      </c>
    </row>
    <row r="77" spans="1:10" x14ac:dyDescent="0.25">
      <c r="A77" s="15">
        <v>520</v>
      </c>
      <c r="B77" s="13" t="s">
        <v>147</v>
      </c>
      <c r="C77" s="174"/>
      <c r="D77" s="164">
        <v>60</v>
      </c>
      <c r="E77" s="21"/>
      <c r="F77" s="21">
        <v>0</v>
      </c>
    </row>
    <row r="78" spans="1:10" x14ac:dyDescent="0.25">
      <c r="A78" s="15">
        <v>521</v>
      </c>
      <c r="B78" s="13" t="s">
        <v>148</v>
      </c>
      <c r="C78" s="174"/>
      <c r="D78" s="164">
        <v>61</v>
      </c>
      <c r="E78" s="21"/>
      <c r="F78" s="21">
        <v>0</v>
      </c>
    </row>
    <row r="79" spans="1:10" x14ac:dyDescent="0.25">
      <c r="A79" s="15">
        <v>53</v>
      </c>
      <c r="B79" s="13" t="s">
        <v>149</v>
      </c>
      <c r="C79" s="174" t="s">
        <v>932</v>
      </c>
      <c r="D79" s="164">
        <v>62</v>
      </c>
      <c r="E79" s="21">
        <f>E80</f>
        <v>13593</v>
      </c>
      <c r="F79" s="21">
        <v>89796</v>
      </c>
    </row>
    <row r="80" spans="1:10" ht="45" x14ac:dyDescent="0.25">
      <c r="A80" s="15" t="s">
        <v>17</v>
      </c>
      <c r="B80" s="13" t="s">
        <v>312</v>
      </c>
      <c r="C80" s="174" t="s">
        <v>932</v>
      </c>
      <c r="D80" s="164" t="s">
        <v>29</v>
      </c>
      <c r="E80" s="21">
        <v>13593</v>
      </c>
      <c r="F80" s="21">
        <v>89796</v>
      </c>
      <c r="J80" s="27"/>
    </row>
    <row r="81" spans="1:11" x14ac:dyDescent="0.25">
      <c r="A81" s="15">
        <v>531</v>
      </c>
      <c r="B81" s="13" t="s">
        <v>150</v>
      </c>
      <c r="C81" s="174"/>
      <c r="D81" s="164">
        <v>64</v>
      </c>
      <c r="E81" s="21"/>
      <c r="F81" s="21">
        <v>0</v>
      </c>
    </row>
    <row r="82" spans="1:11" x14ac:dyDescent="0.25">
      <c r="A82" s="15">
        <v>532</v>
      </c>
      <c r="B82" s="13" t="s">
        <v>151</v>
      </c>
      <c r="C82" s="174"/>
      <c r="D82" s="164">
        <v>65</v>
      </c>
      <c r="E82" s="21"/>
      <c r="F82" s="21">
        <v>0</v>
      </c>
    </row>
    <row r="83" spans="1:11" x14ac:dyDescent="0.25">
      <c r="A83" s="15">
        <v>54</v>
      </c>
      <c r="B83" s="13" t="s">
        <v>152</v>
      </c>
      <c r="C83" s="174"/>
      <c r="D83" s="164">
        <v>66</v>
      </c>
      <c r="E83" s="21"/>
      <c r="F83" s="21">
        <v>0</v>
      </c>
    </row>
    <row r="84" spans="1:11" x14ac:dyDescent="0.25">
      <c r="A84" s="15">
        <v>540</v>
      </c>
      <c r="B84" s="13" t="s">
        <v>153</v>
      </c>
      <c r="C84" s="174"/>
      <c r="D84" s="164">
        <v>67</v>
      </c>
      <c r="E84" s="21"/>
      <c r="F84" s="21">
        <v>0</v>
      </c>
    </row>
    <row r="85" spans="1:11" x14ac:dyDescent="0.25">
      <c r="A85" s="15">
        <v>541</v>
      </c>
      <c r="B85" s="13" t="s">
        <v>154</v>
      </c>
      <c r="C85" s="174"/>
      <c r="D85" s="164">
        <v>68</v>
      </c>
      <c r="E85" s="21"/>
      <c r="F85" s="21">
        <v>0</v>
      </c>
    </row>
    <row r="86" spans="1:11" x14ac:dyDescent="0.25">
      <c r="A86" s="15">
        <v>55</v>
      </c>
      <c r="B86" s="13" t="s">
        <v>155</v>
      </c>
      <c r="C86" s="174"/>
      <c r="D86" s="164">
        <v>69</v>
      </c>
      <c r="E86" s="21">
        <f>E87+E88</f>
        <v>21158450</v>
      </c>
      <c r="F86" s="21">
        <v>16218989</v>
      </c>
    </row>
    <row r="87" spans="1:11" x14ac:dyDescent="0.25">
      <c r="A87" s="15">
        <v>550</v>
      </c>
      <c r="B87" s="13" t="s">
        <v>156</v>
      </c>
      <c r="C87" s="174"/>
      <c r="D87" s="164">
        <v>70</v>
      </c>
      <c r="E87" s="21">
        <f>F86</f>
        <v>16218989</v>
      </c>
      <c r="F87" s="21">
        <v>7081963</v>
      </c>
    </row>
    <row r="88" spans="1:11" x14ac:dyDescent="0.25">
      <c r="A88" s="15">
        <v>551</v>
      </c>
      <c r="B88" s="13" t="s">
        <v>157</v>
      </c>
      <c r="C88" s="174"/>
      <c r="D88" s="164">
        <v>71</v>
      </c>
      <c r="E88" s="162">
        <f>'2'!E88</f>
        <v>4939461</v>
      </c>
      <c r="F88" s="21">
        <v>9137026</v>
      </c>
    </row>
    <row r="89" spans="1:11" x14ac:dyDescent="0.25">
      <c r="A89" s="15">
        <v>56</v>
      </c>
      <c r="B89" s="13" t="s">
        <v>158</v>
      </c>
      <c r="C89" s="174"/>
      <c r="D89" s="164">
        <v>72</v>
      </c>
      <c r="E89" s="21"/>
      <c r="F89" s="21">
        <v>0</v>
      </c>
    </row>
    <row r="90" spans="1:11" x14ac:dyDescent="0.25">
      <c r="A90" s="15">
        <v>560</v>
      </c>
      <c r="B90" s="13" t="s">
        <v>159</v>
      </c>
      <c r="C90" s="174"/>
      <c r="D90" s="164">
        <v>73</v>
      </c>
      <c r="E90" s="21"/>
      <c r="F90" s="21">
        <v>0</v>
      </c>
      <c r="K90" s="27"/>
    </row>
    <row r="91" spans="1:11" x14ac:dyDescent="0.25">
      <c r="A91" s="15">
        <v>561</v>
      </c>
      <c r="B91" s="13" t="s">
        <v>160</v>
      </c>
      <c r="C91" s="174"/>
      <c r="D91" s="164">
        <v>74</v>
      </c>
      <c r="E91" s="21"/>
      <c r="F91" s="21">
        <v>0</v>
      </c>
    </row>
    <row r="92" spans="1:11" ht="30" x14ac:dyDescent="0.25">
      <c r="A92" s="15"/>
      <c r="B92" s="13" t="s">
        <v>161</v>
      </c>
      <c r="C92" s="174"/>
      <c r="D92" s="164" t="s">
        <v>30</v>
      </c>
      <c r="E92" s="21">
        <f>E71+E79+E86</f>
        <v>58013181</v>
      </c>
      <c r="F92" s="21">
        <v>59530131</v>
      </c>
    </row>
    <row r="93" spans="1:11" x14ac:dyDescent="0.25">
      <c r="A93" s="15"/>
      <c r="B93" s="13" t="s">
        <v>162</v>
      </c>
      <c r="C93" s="174" t="s">
        <v>931</v>
      </c>
      <c r="D93" s="164">
        <v>76</v>
      </c>
      <c r="E93" s="21">
        <v>3749012</v>
      </c>
      <c r="F93" s="21">
        <v>4175925</v>
      </c>
    </row>
    <row r="94" spans="1:11" ht="30" x14ac:dyDescent="0.25">
      <c r="A94" s="15"/>
      <c r="B94" s="13" t="s">
        <v>163</v>
      </c>
      <c r="C94" s="14"/>
      <c r="D94" s="164">
        <v>77</v>
      </c>
      <c r="E94" s="137">
        <v>15.474299999999999</v>
      </c>
      <c r="F94" s="137">
        <v>14.255599999999999</v>
      </c>
    </row>
    <row r="95" spans="1:11" x14ac:dyDescent="0.25">
      <c r="A95" s="15"/>
      <c r="B95" s="13" t="s">
        <v>164</v>
      </c>
      <c r="C95" s="14"/>
      <c r="D95" s="164"/>
      <c r="E95" s="21"/>
      <c r="F95" s="21">
        <v>0</v>
      </c>
    </row>
    <row r="96" spans="1:11" x14ac:dyDescent="0.25">
      <c r="A96" s="15">
        <v>98</v>
      </c>
      <c r="B96" s="13" t="s">
        <v>165</v>
      </c>
      <c r="C96" s="14"/>
      <c r="D96" s="164">
        <v>78</v>
      </c>
      <c r="E96" s="21">
        <v>0</v>
      </c>
      <c r="F96" s="21">
        <v>0</v>
      </c>
    </row>
    <row r="97" spans="1:7" x14ac:dyDescent="0.25">
      <c r="A97" s="15">
        <v>99</v>
      </c>
      <c r="B97" s="13" t="s">
        <v>166</v>
      </c>
      <c r="C97" s="14"/>
      <c r="D97" s="164">
        <v>79</v>
      </c>
      <c r="E97" s="21">
        <v>0</v>
      </c>
      <c r="F97" s="21">
        <v>0</v>
      </c>
    </row>
    <row r="99" spans="1:7" ht="23.25" customHeight="1" x14ac:dyDescent="0.25">
      <c r="A99" s="17" t="s">
        <v>83</v>
      </c>
      <c r="B99" s="176" t="s">
        <v>85</v>
      </c>
      <c r="C99" s="176"/>
      <c r="D99" s="4" t="s">
        <v>84</v>
      </c>
      <c r="E99" s="177" t="s">
        <v>86</v>
      </c>
      <c r="F99" s="177"/>
      <c r="G99" s="177"/>
    </row>
    <row r="100" spans="1:7" x14ac:dyDescent="0.25">
      <c r="A100" s="17" t="s">
        <v>919</v>
      </c>
      <c r="B100" s="178" t="s">
        <v>940</v>
      </c>
      <c r="C100" s="178"/>
      <c r="D100" s="4"/>
      <c r="E100" s="179" t="s">
        <v>340</v>
      </c>
      <c r="F100" s="179"/>
      <c r="G100" s="179"/>
    </row>
  </sheetData>
  <mergeCells count="4">
    <mergeCell ref="B99:C99"/>
    <mergeCell ref="E99:G99"/>
    <mergeCell ref="B100:C100"/>
    <mergeCell ref="E100:G100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27"/>
  <sheetViews>
    <sheetView view="pageBreakPreview" zoomScaleNormal="100" zoomScaleSheetLayoutView="100" workbookViewId="0">
      <selection activeCell="A19" sqref="A19"/>
    </sheetView>
  </sheetViews>
  <sheetFormatPr defaultColWidth="8" defaultRowHeight="12.75" customHeight="1" x14ac:dyDescent="0.2"/>
  <cols>
    <col min="1" max="1" width="31.42578125" style="30" customWidth="1"/>
    <col min="2" max="2" width="17.85546875" style="30" customWidth="1"/>
    <col min="3" max="3" width="20" style="30" customWidth="1"/>
    <col min="4" max="4" width="16" style="30" customWidth="1"/>
    <col min="5" max="5" width="19.7109375" style="30" customWidth="1"/>
    <col min="6" max="6" width="14.140625" style="30" customWidth="1"/>
    <col min="7" max="7" width="15" style="30" customWidth="1"/>
    <col min="8" max="8" width="10.140625" style="30" customWidth="1"/>
    <col min="9" max="9" width="11.42578125" style="30" hidden="1" customWidth="1"/>
    <col min="10" max="256" width="9.140625" style="30" customWidth="1"/>
    <col min="257" max="16384" width="8" style="133"/>
  </cols>
  <sheetData>
    <row r="1" spans="1:7" x14ac:dyDescent="0.2">
      <c r="A1" s="30" t="str">
        <f>'[2]1'!A1</f>
        <v xml:space="preserve">Naziv investicionog fonda: </v>
      </c>
      <c r="B1" s="30" t="s">
        <v>896</v>
      </c>
    </row>
    <row r="2" spans="1:7" x14ac:dyDescent="0.2">
      <c r="A2" s="30" t="str">
        <f>'[2]1'!A2</f>
        <v xml:space="preserve">Registarski broj investicionog fonda: </v>
      </c>
    </row>
    <row r="3" spans="1:7" x14ac:dyDescent="0.2">
      <c r="A3" s="30" t="str">
        <f>'[2]1'!A3</f>
        <v>Naziv društva za upravljanje investicionim fondom: Društvo za upravljanje investicionim fondovima Kristal invest A.D. Banja Luka</v>
      </c>
    </row>
    <row r="4" spans="1:7" x14ac:dyDescent="0.2">
      <c r="A4" s="30" t="str">
        <f>'[2]1'!A4</f>
        <v>Matični broj društva za upravljanje investicionim fondom: 01935615</v>
      </c>
    </row>
    <row r="5" spans="1:7" x14ac:dyDescent="0.2">
      <c r="A5" s="30" t="str">
        <f>'[2]1'!A5</f>
        <v>JIB društva za upravljanje investicionim fondom: 4400819920004</v>
      </c>
    </row>
    <row r="6" spans="1:7" x14ac:dyDescent="0.2">
      <c r="A6" s="30" t="str">
        <f>'[2]1'!A6</f>
        <v>JIB zatvorenog investicionog fonda: JP-M-6</v>
      </c>
    </row>
    <row r="9" spans="1:7" x14ac:dyDescent="0.2">
      <c r="A9" s="187" t="s">
        <v>539</v>
      </c>
      <c r="B9" s="187"/>
      <c r="C9" s="187"/>
      <c r="D9" s="187"/>
      <c r="E9" s="187"/>
      <c r="F9" s="187"/>
      <c r="G9" s="187"/>
    </row>
    <row r="10" spans="1:7" x14ac:dyDescent="0.2">
      <c r="A10" s="187" t="s">
        <v>897</v>
      </c>
      <c r="B10" s="187"/>
      <c r="C10" s="187"/>
      <c r="D10" s="187"/>
      <c r="E10" s="187"/>
      <c r="F10" s="187"/>
      <c r="G10" s="187"/>
    </row>
    <row r="11" spans="1:7" x14ac:dyDescent="0.2">
      <c r="B11" s="138"/>
      <c r="C11" s="138"/>
      <c r="D11" s="138"/>
      <c r="E11" s="138"/>
      <c r="F11" s="138"/>
      <c r="G11" s="138"/>
    </row>
    <row r="12" spans="1:7" x14ac:dyDescent="0.2">
      <c r="A12" s="139" t="s">
        <v>750</v>
      </c>
    </row>
    <row r="13" spans="1:7" x14ac:dyDescent="0.2">
      <c r="A13" s="139"/>
    </row>
    <row r="14" spans="1:7" s="46" customFormat="1" ht="38.25" customHeight="1" x14ac:dyDescent="0.2">
      <c r="A14" s="39" t="s">
        <v>749</v>
      </c>
      <c r="B14" s="39" t="s">
        <v>748</v>
      </c>
      <c r="C14" s="39" t="s">
        <v>747</v>
      </c>
      <c r="D14" s="39" t="s">
        <v>746</v>
      </c>
      <c r="E14" s="39" t="s">
        <v>745</v>
      </c>
      <c r="F14" s="39" t="s">
        <v>744</v>
      </c>
    </row>
    <row r="15" spans="1:7" x14ac:dyDescent="0.2">
      <c r="A15" s="100"/>
      <c r="B15" s="99"/>
      <c r="C15" s="99"/>
      <c r="D15" s="99"/>
      <c r="E15" s="98"/>
      <c r="F15" s="98"/>
    </row>
    <row r="16" spans="1:7" x14ac:dyDescent="0.2">
      <c r="A16" s="139"/>
    </row>
    <row r="17" spans="1:7" ht="37.5" customHeight="1" x14ac:dyDescent="0.2">
      <c r="A17" s="144" t="s">
        <v>83</v>
      </c>
      <c r="B17" s="144" t="s">
        <v>85</v>
      </c>
      <c r="D17" s="144" t="s">
        <v>84</v>
      </c>
      <c r="E17" s="214" t="s">
        <v>86</v>
      </c>
      <c r="F17" s="214"/>
      <c r="G17" s="214"/>
    </row>
    <row r="18" spans="1:7" ht="33" customHeight="1" x14ac:dyDescent="0.2">
      <c r="A18" s="144" t="s">
        <v>919</v>
      </c>
      <c r="B18" s="92" t="s">
        <v>940</v>
      </c>
      <c r="E18" s="215" t="s">
        <v>340</v>
      </c>
      <c r="F18" s="215"/>
      <c r="G18" s="215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7"/>
      <c r="D25" s="187"/>
      <c r="E25" s="187"/>
    </row>
    <row r="26" spans="1:7" x14ac:dyDescent="0.2">
      <c r="C26" s="187"/>
      <c r="D26" s="187"/>
      <c r="E26" s="187"/>
    </row>
    <row r="27" spans="1:7" x14ac:dyDescent="0.2">
      <c r="C27" s="187"/>
      <c r="D27" s="187"/>
      <c r="E27" s="187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A19" sqref="A19"/>
    </sheetView>
  </sheetViews>
  <sheetFormatPr defaultColWidth="8" defaultRowHeight="12.75" customHeight="1" x14ac:dyDescent="0.2"/>
  <cols>
    <col min="1" max="1" width="31.42578125" style="30" customWidth="1"/>
    <col min="2" max="2" width="17.85546875" style="30" customWidth="1"/>
    <col min="3" max="3" width="20" style="30" customWidth="1"/>
    <col min="4" max="4" width="16" style="30" customWidth="1"/>
    <col min="5" max="5" width="19.7109375" style="30" customWidth="1"/>
    <col min="6" max="6" width="14.140625" style="30" customWidth="1"/>
    <col min="7" max="7" width="15" style="30" customWidth="1"/>
    <col min="8" max="8" width="10.140625" style="30" customWidth="1"/>
    <col min="9" max="9" width="11.42578125" style="30" hidden="1" customWidth="1"/>
    <col min="10" max="256" width="9.140625" style="30" customWidth="1"/>
    <col min="257" max="16384" width="8" style="133"/>
  </cols>
  <sheetData>
    <row r="1" spans="1:7" x14ac:dyDescent="0.2">
      <c r="A1" s="30" t="str">
        <f>'[2]1'!A1</f>
        <v xml:space="preserve">Naziv investicionog fonda: </v>
      </c>
      <c r="B1" s="30" t="s">
        <v>896</v>
      </c>
    </row>
    <row r="2" spans="1:7" x14ac:dyDescent="0.2">
      <c r="A2" s="30" t="str">
        <f>'[2]1'!A2</f>
        <v xml:space="preserve">Registarski broj investicionog fonda: </v>
      </c>
    </row>
    <row r="3" spans="1:7" x14ac:dyDescent="0.2">
      <c r="A3" s="30" t="str">
        <f>'[2]1'!A3</f>
        <v>Naziv društva za upravljanje investicionim fondom: Društvo za upravljanje investicionim fondovima Kristal invest A.D. Banja Luka</v>
      </c>
    </row>
    <row r="4" spans="1:7" x14ac:dyDescent="0.2">
      <c r="A4" s="30" t="str">
        <f>'[2]1'!A4</f>
        <v>Matični broj društva za upravljanje investicionim fondom: 01935615</v>
      </c>
    </row>
    <row r="5" spans="1:7" x14ac:dyDescent="0.2">
      <c r="A5" s="30" t="str">
        <f>'[2]1'!A5</f>
        <v>JIB društva za upravljanje investicionim fondom: 4400819920004</v>
      </c>
    </row>
    <row r="6" spans="1:7" x14ac:dyDescent="0.2">
      <c r="A6" s="30" t="str">
        <f>'[2]1'!A6</f>
        <v>JIB zatvorenog investicionog fonda: JP-M-6</v>
      </c>
    </row>
    <row r="9" spans="1:7" x14ac:dyDescent="0.2">
      <c r="A9" s="187" t="s">
        <v>539</v>
      </c>
      <c r="B9" s="187"/>
      <c r="C9" s="187"/>
      <c r="D9" s="187"/>
      <c r="E9" s="187"/>
      <c r="F9" s="187"/>
      <c r="G9" s="187"/>
    </row>
    <row r="10" spans="1:7" x14ac:dyDescent="0.2">
      <c r="A10" s="187" t="s">
        <v>900</v>
      </c>
      <c r="B10" s="187"/>
      <c r="C10" s="187"/>
      <c r="D10" s="187"/>
      <c r="E10" s="187"/>
      <c r="F10" s="187"/>
      <c r="G10" s="187"/>
    </row>
    <row r="11" spans="1:7" x14ac:dyDescent="0.2">
      <c r="B11" s="138"/>
      <c r="C11" s="138"/>
      <c r="D11" s="138"/>
      <c r="E11" s="138"/>
      <c r="F11" s="138"/>
      <c r="G11" s="138"/>
    </row>
    <row r="12" spans="1:7" x14ac:dyDescent="0.2">
      <c r="A12" s="139" t="s">
        <v>755</v>
      </c>
    </row>
    <row r="13" spans="1:7" x14ac:dyDescent="0.2">
      <c r="A13" s="139"/>
    </row>
    <row r="14" spans="1:7" s="46" customFormat="1" ht="38.25" customHeight="1" x14ac:dyDescent="0.2">
      <c r="A14" s="39" t="s">
        <v>749</v>
      </c>
      <c r="B14" s="39" t="s">
        <v>754</v>
      </c>
      <c r="C14" s="39" t="s">
        <v>748</v>
      </c>
      <c r="D14" s="39" t="s">
        <v>753</v>
      </c>
      <c r="E14" s="39" t="s">
        <v>752</v>
      </c>
      <c r="F14" s="39" t="s">
        <v>751</v>
      </c>
    </row>
    <row r="15" spans="1:7" x14ac:dyDescent="0.2">
      <c r="A15" s="100"/>
      <c r="B15" s="101"/>
      <c r="C15" s="99"/>
      <c r="D15" s="99"/>
      <c r="E15" s="98"/>
      <c r="F15" s="99"/>
    </row>
    <row r="16" spans="1:7" x14ac:dyDescent="0.2">
      <c r="A16" s="139"/>
    </row>
    <row r="17" spans="1:7" ht="37.5" customHeight="1" x14ac:dyDescent="0.2">
      <c r="A17" s="144" t="s">
        <v>83</v>
      </c>
      <c r="B17" s="144" t="s">
        <v>85</v>
      </c>
      <c r="D17" s="144" t="s">
        <v>84</v>
      </c>
      <c r="E17" s="214" t="s">
        <v>86</v>
      </c>
      <c r="F17" s="214"/>
      <c r="G17" s="214"/>
    </row>
    <row r="18" spans="1:7" ht="33" customHeight="1" x14ac:dyDescent="0.2">
      <c r="A18" s="144" t="s">
        <v>919</v>
      </c>
      <c r="B18" s="92" t="s">
        <v>940</v>
      </c>
      <c r="E18" s="215" t="s">
        <v>340</v>
      </c>
      <c r="F18" s="215"/>
      <c r="G18" s="215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7"/>
      <c r="D25" s="187"/>
      <c r="E25" s="187"/>
    </row>
    <row r="26" spans="1:7" x14ac:dyDescent="0.2">
      <c r="C26" s="187"/>
      <c r="D26" s="187"/>
      <c r="E26" s="187"/>
    </row>
    <row r="27" spans="1:7" x14ac:dyDescent="0.2">
      <c r="C27" s="187"/>
      <c r="D27" s="187"/>
      <c r="E27" s="187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27" sqref="D27"/>
    </sheetView>
  </sheetViews>
  <sheetFormatPr defaultColWidth="8" defaultRowHeight="12.75" customHeight="1" x14ac:dyDescent="0.2"/>
  <cols>
    <col min="1" max="1" width="8.85546875" style="30" customWidth="1"/>
    <col min="2" max="2" width="7.5703125" style="30" customWidth="1"/>
    <col min="3" max="3" width="29.28515625" style="30" customWidth="1"/>
    <col min="4" max="4" width="28.7109375" style="30" customWidth="1"/>
    <col min="5" max="5" width="22.42578125" style="30" customWidth="1"/>
    <col min="6" max="6" width="7.28515625" style="30" customWidth="1"/>
    <col min="7" max="7" width="18.5703125" style="30" customWidth="1"/>
    <col min="8" max="8" width="15.42578125" style="30" customWidth="1"/>
    <col min="9" max="256" width="9.140625" style="30" customWidth="1"/>
    <col min="257" max="16384" width="8" style="133"/>
  </cols>
  <sheetData>
    <row r="1" spans="2:11" x14ac:dyDescent="0.2">
      <c r="B1" s="30" t="str">
        <f>'[2]1'!A1</f>
        <v xml:space="preserve">Naziv investicionog fonda: </v>
      </c>
      <c r="D1" s="30" t="s">
        <v>896</v>
      </c>
    </row>
    <row r="2" spans="2:11" x14ac:dyDescent="0.2">
      <c r="B2" s="30" t="str">
        <f>'[2]1'!A2</f>
        <v xml:space="preserve">Registarski broj investicionog fonda: </v>
      </c>
      <c r="G2" s="105"/>
      <c r="H2" s="105"/>
      <c r="I2" s="105"/>
      <c r="J2" s="105"/>
      <c r="K2" s="105"/>
    </row>
    <row r="3" spans="2:11" x14ac:dyDescent="0.2">
      <c r="B3" s="30" t="str">
        <f>'[2]1'!A3</f>
        <v>Naziv društva za upravljanje investicionim fondom: Društvo za upravljanje investicionim fondovima Kristal invest A.D. Banja Luka</v>
      </c>
      <c r="G3" s="105"/>
      <c r="H3" s="105"/>
      <c r="I3" s="105"/>
      <c r="J3" s="105"/>
      <c r="K3" s="105"/>
    </row>
    <row r="4" spans="2:11" x14ac:dyDescent="0.2">
      <c r="B4" s="30" t="str">
        <f>'[2]1'!A4</f>
        <v>Matični broj društva za upravljanje investicionim fondom: 01935615</v>
      </c>
    </row>
    <row r="5" spans="2:11" x14ac:dyDescent="0.2">
      <c r="B5" s="30" t="str">
        <f>'[2]1'!A5</f>
        <v>JIB društva za upravljanje investicionim fondom: 4400819920004</v>
      </c>
    </row>
    <row r="6" spans="2:11" x14ac:dyDescent="0.2">
      <c r="B6" s="30" t="str">
        <f>'[2]1'!A6</f>
        <v>JIB zatvorenog investicionog fonda: JP-M-6</v>
      </c>
    </row>
    <row r="11" spans="2:11" x14ac:dyDescent="0.2">
      <c r="B11" s="187" t="s">
        <v>763</v>
      </c>
      <c r="C11" s="187"/>
      <c r="D11" s="187"/>
      <c r="E11" s="187"/>
    </row>
    <row r="12" spans="2:11" x14ac:dyDescent="0.2">
      <c r="B12" s="187" t="s">
        <v>901</v>
      </c>
      <c r="C12" s="187"/>
      <c r="D12" s="187"/>
      <c r="E12" s="187"/>
    </row>
    <row r="16" spans="2:11" ht="25.5" customHeight="1" x14ac:dyDescent="0.2">
      <c r="B16" s="39" t="s">
        <v>80</v>
      </c>
      <c r="C16" s="39" t="s">
        <v>537</v>
      </c>
      <c r="D16" s="39" t="s">
        <v>532</v>
      </c>
      <c r="E16" s="39" t="s">
        <v>530</v>
      </c>
    </row>
    <row r="17" spans="1:7" ht="15" customHeight="1" x14ac:dyDescent="0.2">
      <c r="B17" s="34">
        <v>1</v>
      </c>
      <c r="C17" s="40">
        <v>2</v>
      </c>
      <c r="D17" s="40">
        <v>3</v>
      </c>
      <c r="E17" s="40">
        <v>4</v>
      </c>
    </row>
    <row r="18" spans="1:7" ht="20.100000000000001" customHeight="1" x14ac:dyDescent="0.2">
      <c r="B18" s="39" t="s">
        <v>351</v>
      </c>
      <c r="C18" s="74" t="s">
        <v>762</v>
      </c>
      <c r="D18" s="93">
        <v>47479491.890000001</v>
      </c>
      <c r="E18" s="104">
        <v>81.598100000000002</v>
      </c>
    </row>
    <row r="19" spans="1:7" ht="20.100000000000001" customHeight="1" x14ac:dyDescent="0.2">
      <c r="B19" s="39" t="s">
        <v>349</v>
      </c>
      <c r="C19" s="74" t="s">
        <v>761</v>
      </c>
      <c r="D19" s="93">
        <v>3895378.54</v>
      </c>
      <c r="E19" s="104">
        <v>6.6946000000000003</v>
      </c>
    </row>
    <row r="20" spans="1:7" ht="20.100000000000001" customHeight="1" x14ac:dyDescent="0.2">
      <c r="B20" s="39" t="s">
        <v>346</v>
      </c>
      <c r="C20" s="74" t="s">
        <v>639</v>
      </c>
      <c r="D20" s="93"/>
      <c r="E20" s="104"/>
    </row>
    <row r="21" spans="1:7" ht="20.100000000000001" customHeight="1" x14ac:dyDescent="0.2">
      <c r="B21" s="39" t="s">
        <v>44</v>
      </c>
      <c r="C21" s="74" t="s">
        <v>760</v>
      </c>
      <c r="D21" s="93">
        <v>3269673.18</v>
      </c>
      <c r="E21" s="104">
        <v>5.6192000000000002</v>
      </c>
    </row>
    <row r="22" spans="1:7" ht="20.100000000000001" customHeight="1" x14ac:dyDescent="0.2">
      <c r="B22" s="39" t="s">
        <v>646</v>
      </c>
      <c r="C22" s="74" t="s">
        <v>759</v>
      </c>
      <c r="D22" s="93">
        <v>2610110.2400000002</v>
      </c>
      <c r="E22" s="104">
        <v>4.4856999999999996</v>
      </c>
    </row>
    <row r="23" spans="1:7" ht="20.100000000000001" customHeight="1" x14ac:dyDescent="0.2">
      <c r="B23" s="39" t="s">
        <v>74</v>
      </c>
      <c r="C23" s="74" t="s">
        <v>758</v>
      </c>
      <c r="D23" s="93">
        <v>932361.75</v>
      </c>
      <c r="E23" s="104">
        <v>1.6024</v>
      </c>
    </row>
    <row r="24" spans="1:7" ht="20.100000000000001" customHeight="1" x14ac:dyDescent="0.2">
      <c r="B24" s="39"/>
      <c r="C24" s="74" t="s">
        <v>757</v>
      </c>
      <c r="D24" s="93">
        <f>SUM(D18:D23)</f>
        <v>58187015.600000001</v>
      </c>
      <c r="E24" s="104">
        <f>SUM(E18:E23)</f>
        <v>100</v>
      </c>
      <c r="F24" s="103"/>
    </row>
    <row r="25" spans="1:7" ht="24" customHeight="1" x14ac:dyDescent="0.2"/>
    <row r="26" spans="1:7" ht="31.5" customHeight="1" x14ac:dyDescent="0.2">
      <c r="A26" s="144" t="s">
        <v>83</v>
      </c>
      <c r="B26" s="144"/>
      <c r="C26" s="102"/>
      <c r="D26" s="144" t="s">
        <v>756</v>
      </c>
      <c r="E26" s="214" t="s">
        <v>86</v>
      </c>
      <c r="F26" s="214"/>
      <c r="G26" s="214"/>
    </row>
    <row r="27" spans="1:7" ht="35.25" customHeight="1" x14ac:dyDescent="0.2">
      <c r="A27" s="144" t="s">
        <v>919</v>
      </c>
      <c r="B27" s="144"/>
      <c r="C27" s="102"/>
      <c r="D27" s="175" t="s">
        <v>940</v>
      </c>
      <c r="E27" s="217" t="s">
        <v>340</v>
      </c>
      <c r="F27" s="217"/>
      <c r="G27" s="217"/>
    </row>
    <row r="28" spans="1:7" ht="14.25" customHeight="1" x14ac:dyDescent="0.2">
      <c r="A28" s="102"/>
      <c r="C28" s="102"/>
      <c r="D28" s="102"/>
      <c r="E28" s="102"/>
      <c r="F28" s="102"/>
      <c r="G28" s="102"/>
    </row>
    <row r="29" spans="1:7" x14ac:dyDescent="0.2">
      <c r="A29" s="102"/>
      <c r="B29" s="102"/>
      <c r="C29" s="102"/>
      <c r="D29" s="102"/>
      <c r="E29" s="102"/>
      <c r="F29" s="102"/>
      <c r="G29" s="102"/>
    </row>
    <row r="30" spans="1:7" x14ac:dyDescent="0.2">
      <c r="A30" s="102"/>
      <c r="B30" s="102"/>
      <c r="C30" s="102"/>
      <c r="D30" s="102"/>
      <c r="E30" s="102"/>
      <c r="F30" s="102"/>
      <c r="G30" s="102"/>
    </row>
    <row r="31" spans="1:7" x14ac:dyDescent="0.2">
      <c r="A31" s="102"/>
      <c r="B31" s="102"/>
      <c r="C31" s="102"/>
      <c r="D31" s="102"/>
      <c r="E31" s="102"/>
      <c r="F31" s="102"/>
      <c r="G31" s="102"/>
    </row>
    <row r="32" spans="1:7" x14ac:dyDescent="0.2">
      <c r="A32" s="102"/>
      <c r="B32" s="102"/>
      <c r="C32" s="102"/>
      <c r="D32" s="102"/>
      <c r="E32" s="102"/>
      <c r="F32" s="102"/>
      <c r="G32" s="102"/>
    </row>
    <row r="33" spans="1:7" x14ac:dyDescent="0.2">
      <c r="A33" s="102"/>
      <c r="B33" s="102"/>
      <c r="C33" s="102"/>
      <c r="D33" s="102"/>
      <c r="E33" s="102"/>
      <c r="F33" s="102"/>
      <c r="G33" s="102"/>
    </row>
    <row r="34" spans="1:7" x14ac:dyDescent="0.2">
      <c r="A34" s="102"/>
      <c r="B34" s="102"/>
      <c r="C34" s="102"/>
      <c r="D34" s="102"/>
      <c r="E34" s="102"/>
      <c r="F34" s="102"/>
      <c r="G34" s="102"/>
    </row>
    <row r="35" spans="1:7" x14ac:dyDescent="0.2">
      <c r="A35" s="102"/>
      <c r="B35" s="102"/>
      <c r="C35" s="102"/>
      <c r="D35" s="102"/>
      <c r="E35" s="102"/>
      <c r="F35" s="102"/>
      <c r="G35" s="102"/>
    </row>
    <row r="42" spans="1:7" ht="22.5" customHeight="1" x14ac:dyDescent="0.2">
      <c r="B42" s="187"/>
      <c r="C42" s="187"/>
      <c r="D42" s="187"/>
      <c r="E42" s="187"/>
    </row>
    <row r="43" spans="1:7" x14ac:dyDescent="0.2">
      <c r="B43" s="187"/>
      <c r="C43" s="187"/>
      <c r="D43" s="187"/>
      <c r="E43" s="187"/>
    </row>
    <row r="44" spans="1:7" x14ac:dyDescent="0.2">
      <c r="B44" s="187"/>
      <c r="C44" s="187"/>
      <c r="D44" s="187"/>
      <c r="E44" s="187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2"/>
  <sheetViews>
    <sheetView view="pageBreakPreview" zoomScaleNormal="100" zoomScaleSheetLayoutView="100" workbookViewId="0">
      <selection activeCell="D25" sqref="D25"/>
    </sheetView>
  </sheetViews>
  <sheetFormatPr defaultColWidth="8" defaultRowHeight="12.75" customHeight="1" x14ac:dyDescent="0.2"/>
  <cols>
    <col min="1" max="1" width="8.85546875" style="30" customWidth="1"/>
    <col min="2" max="2" width="18.140625" style="30" customWidth="1"/>
    <col min="3" max="3" width="29.28515625" style="30" customWidth="1"/>
    <col min="4" max="4" width="28.7109375" style="30" customWidth="1"/>
    <col min="5" max="5" width="22.42578125" style="30" customWidth="1"/>
    <col min="6" max="6" width="15.140625" style="30" customWidth="1"/>
    <col min="7" max="7" width="18.5703125" style="30" customWidth="1"/>
    <col min="8" max="8" width="15.42578125" style="30" customWidth="1"/>
    <col min="9" max="256" width="9.140625" style="30" customWidth="1"/>
    <col min="257" max="16384" width="8" style="133"/>
  </cols>
  <sheetData>
    <row r="1" spans="1:11" x14ac:dyDescent="0.2">
      <c r="A1" s="30" t="str">
        <f>'[2]1'!A1</f>
        <v xml:space="preserve">Naziv investicionog fonda: </v>
      </c>
      <c r="C1" s="30" t="s">
        <v>896</v>
      </c>
    </row>
    <row r="2" spans="1:11" x14ac:dyDescent="0.2">
      <c r="A2" s="30" t="str">
        <f>'[2]1'!A2</f>
        <v xml:space="preserve">Registarski broj investicionog fonda: </v>
      </c>
      <c r="G2" s="105"/>
      <c r="H2" s="105"/>
      <c r="I2" s="105"/>
      <c r="J2" s="105"/>
      <c r="K2" s="105"/>
    </row>
    <row r="3" spans="1:11" x14ac:dyDescent="0.2">
      <c r="A3" s="30" t="str">
        <f>'[2]1'!A3</f>
        <v>Naziv društva za upravljanje investicionim fondom: Društvo za upravljanje investicionim fondovima Kristal invest A.D. Banja Luka</v>
      </c>
      <c r="G3" s="105"/>
      <c r="H3" s="105"/>
      <c r="I3" s="105"/>
      <c r="J3" s="105"/>
      <c r="K3" s="105"/>
    </row>
    <row r="4" spans="1:11" x14ac:dyDescent="0.2">
      <c r="A4" s="30" t="str">
        <f>'[2]1'!A4</f>
        <v>Matični broj društva za upravljanje investicionim fondom: 01935615</v>
      </c>
    </row>
    <row r="5" spans="1:11" x14ac:dyDescent="0.2">
      <c r="A5" s="30" t="str">
        <f>'[2]1'!A5</f>
        <v>JIB društva za upravljanje investicionim fondom: 4400819920004</v>
      </c>
    </row>
    <row r="6" spans="1:11" x14ac:dyDescent="0.2">
      <c r="A6" s="30" t="str">
        <f>'[2]1'!A6</f>
        <v>JIB zatvorenog investicionog fonda: JP-M-6</v>
      </c>
    </row>
    <row r="11" spans="1:11" x14ac:dyDescent="0.2">
      <c r="B11" s="187" t="s">
        <v>769</v>
      </c>
      <c r="C11" s="187"/>
      <c r="D11" s="187"/>
      <c r="E11" s="187"/>
      <c r="F11" s="187"/>
      <c r="G11" s="187"/>
      <c r="H11" s="187"/>
    </row>
    <row r="12" spans="1:11" x14ac:dyDescent="0.2">
      <c r="B12" s="187" t="s">
        <v>902</v>
      </c>
      <c r="C12" s="187"/>
      <c r="D12" s="187"/>
      <c r="E12" s="187"/>
      <c r="F12" s="187"/>
      <c r="G12" s="187"/>
      <c r="H12" s="187"/>
    </row>
    <row r="15" spans="1:11" x14ac:dyDescent="0.2">
      <c r="B15" s="30" t="s">
        <v>768</v>
      </c>
    </row>
    <row r="16" spans="1:11" ht="38.25" customHeight="1" x14ac:dyDescent="0.2">
      <c r="B16" s="39" t="s">
        <v>765</v>
      </c>
      <c r="C16" s="39" t="s">
        <v>767</v>
      </c>
      <c r="D16" s="39" t="s">
        <v>748</v>
      </c>
      <c r="E16" s="39" t="s">
        <v>753</v>
      </c>
      <c r="F16" s="39" t="s">
        <v>764</v>
      </c>
      <c r="G16" s="39" t="s">
        <v>744</v>
      </c>
      <c r="H16" s="39" t="s">
        <v>766</v>
      </c>
    </row>
    <row r="17" spans="1:8" ht="15" customHeight="1" x14ac:dyDescent="0.2">
      <c r="B17" s="34"/>
      <c r="C17" s="40"/>
      <c r="D17" s="106"/>
      <c r="E17" s="106"/>
      <c r="F17" s="98"/>
      <c r="G17" s="98"/>
      <c r="H17" s="99"/>
    </row>
    <row r="18" spans="1:8" ht="20.100000000000001" customHeight="1" x14ac:dyDescent="0.2"/>
    <row r="19" spans="1:8" ht="20.100000000000001" customHeight="1" x14ac:dyDescent="0.2">
      <c r="B19" s="30" t="s">
        <v>893</v>
      </c>
    </row>
    <row r="20" spans="1:8" ht="45" customHeight="1" x14ac:dyDescent="0.2">
      <c r="B20" s="39" t="s">
        <v>765</v>
      </c>
      <c r="C20" s="39" t="s">
        <v>748</v>
      </c>
      <c r="D20" s="39" t="s">
        <v>753</v>
      </c>
      <c r="E20" s="39" t="s">
        <v>764</v>
      </c>
      <c r="F20" s="39" t="s">
        <v>744</v>
      </c>
    </row>
    <row r="21" spans="1:8" ht="20.100000000000001" customHeight="1" x14ac:dyDescent="0.2">
      <c r="B21" s="101"/>
      <c r="C21" s="101"/>
      <c r="D21" s="101"/>
      <c r="E21" s="101"/>
      <c r="F21" s="101"/>
    </row>
    <row r="22" spans="1:8" ht="20.100000000000001" customHeight="1" x14ac:dyDescent="0.2">
      <c r="B22" s="101"/>
      <c r="C22" s="101"/>
      <c r="D22" s="101"/>
      <c r="E22" s="101"/>
      <c r="F22" s="101"/>
    </row>
    <row r="23" spans="1:8" ht="20.100000000000001" customHeight="1" x14ac:dyDescent="0.2"/>
    <row r="24" spans="1:8" ht="31.5" customHeight="1" x14ac:dyDescent="0.2">
      <c r="A24" s="144" t="s">
        <v>83</v>
      </c>
      <c r="B24" s="144"/>
      <c r="C24" s="102"/>
      <c r="D24" s="144" t="s">
        <v>756</v>
      </c>
      <c r="E24" s="214" t="s">
        <v>86</v>
      </c>
      <c r="F24" s="214"/>
      <c r="G24" s="214"/>
    </row>
    <row r="25" spans="1:8" ht="35.25" customHeight="1" x14ac:dyDescent="0.2">
      <c r="A25" s="144" t="s">
        <v>919</v>
      </c>
      <c r="B25" s="144"/>
      <c r="C25" s="102"/>
      <c r="D25" s="175" t="s">
        <v>940</v>
      </c>
      <c r="E25" s="217" t="s">
        <v>340</v>
      </c>
      <c r="F25" s="217"/>
      <c r="G25" s="217"/>
    </row>
    <row r="26" spans="1:8" ht="14.25" customHeight="1" x14ac:dyDescent="0.2">
      <c r="A26" s="102"/>
      <c r="C26" s="102"/>
      <c r="D26" s="102"/>
      <c r="E26" s="102"/>
      <c r="F26" s="102"/>
      <c r="G26" s="102"/>
    </row>
    <row r="27" spans="1:8" x14ac:dyDescent="0.2">
      <c r="A27" s="102"/>
      <c r="B27" s="102"/>
      <c r="C27" s="102"/>
      <c r="D27" s="102"/>
      <c r="E27" s="102"/>
      <c r="F27" s="102"/>
      <c r="G27" s="102"/>
    </row>
    <row r="28" spans="1:8" x14ac:dyDescent="0.2">
      <c r="A28" s="102"/>
      <c r="B28" s="102"/>
      <c r="C28" s="102"/>
      <c r="D28" s="102"/>
      <c r="E28" s="102"/>
      <c r="F28" s="102"/>
      <c r="G28" s="102"/>
    </row>
    <row r="29" spans="1:8" x14ac:dyDescent="0.2">
      <c r="A29" s="102"/>
      <c r="B29" s="102"/>
      <c r="C29" s="102"/>
      <c r="D29" s="102"/>
      <c r="E29" s="102"/>
      <c r="F29" s="102"/>
      <c r="G29" s="102"/>
    </row>
    <row r="30" spans="1:8" x14ac:dyDescent="0.2">
      <c r="A30" s="102"/>
      <c r="B30" s="102"/>
      <c r="C30" s="102"/>
      <c r="D30" s="102"/>
      <c r="E30" s="102"/>
      <c r="F30" s="102"/>
      <c r="G30" s="102"/>
    </row>
    <row r="31" spans="1:8" x14ac:dyDescent="0.2">
      <c r="A31" s="102"/>
      <c r="B31" s="102"/>
      <c r="C31" s="102"/>
      <c r="D31" s="102"/>
      <c r="E31" s="102"/>
      <c r="F31" s="102"/>
      <c r="G31" s="102"/>
    </row>
    <row r="32" spans="1:8" x14ac:dyDescent="0.2">
      <c r="A32" s="102"/>
      <c r="B32" s="102"/>
      <c r="C32" s="102"/>
      <c r="D32" s="102"/>
      <c r="E32" s="102"/>
      <c r="F32" s="102"/>
      <c r="G32" s="102"/>
    </row>
    <row r="33" spans="1:7" x14ac:dyDescent="0.2">
      <c r="A33" s="102"/>
      <c r="B33" s="102"/>
      <c r="C33" s="102"/>
      <c r="D33" s="102"/>
      <c r="E33" s="102"/>
      <c r="F33" s="102"/>
      <c r="G33" s="102"/>
    </row>
    <row r="40" spans="1:7" ht="22.5" customHeight="1" x14ac:dyDescent="0.2">
      <c r="B40" s="187"/>
      <c r="C40" s="187"/>
      <c r="D40" s="187"/>
      <c r="E40" s="187"/>
    </row>
    <row r="41" spans="1:7" x14ac:dyDescent="0.2">
      <c r="B41" s="187"/>
      <c r="C41" s="187"/>
      <c r="D41" s="187"/>
      <c r="E41" s="187"/>
    </row>
    <row r="42" spans="1:7" x14ac:dyDescent="0.2">
      <c r="B42" s="187"/>
      <c r="C42" s="187"/>
      <c r="D42" s="187"/>
      <c r="E42" s="187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9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146"/>
  <sheetViews>
    <sheetView view="pageBreakPreview" topLeftCell="A118" zoomScaleNormal="100" zoomScaleSheetLayoutView="100" workbookViewId="0">
      <selection activeCell="A139" sqref="A139:F139"/>
    </sheetView>
  </sheetViews>
  <sheetFormatPr defaultColWidth="8" defaultRowHeight="12.75" customHeight="1" x14ac:dyDescent="0.2"/>
  <cols>
    <col min="1" max="1" width="12.42578125" style="30" customWidth="1"/>
    <col min="2" max="2" width="32.28515625" style="30" customWidth="1"/>
    <col min="3" max="3" width="13.85546875" style="107" customWidth="1"/>
    <col min="4" max="4" width="17.5703125" style="30" customWidth="1"/>
    <col min="5" max="5" width="18.28515625" style="30" customWidth="1"/>
    <col min="6" max="6" width="16.28515625" style="30" customWidth="1"/>
    <col min="7" max="8" width="9.140625" style="30" customWidth="1"/>
    <col min="9" max="9" width="14.140625" style="30" bestFit="1" customWidth="1"/>
    <col min="10" max="10" width="12" style="30" bestFit="1" customWidth="1"/>
    <col min="11" max="256" width="9.140625" style="30" customWidth="1"/>
    <col min="257" max="16384" width="8" style="133"/>
  </cols>
  <sheetData>
    <row r="1" spans="1:6" x14ac:dyDescent="0.2">
      <c r="A1" s="30" t="str">
        <f>'[2]2'!A1</f>
        <v xml:space="preserve">Naziv investicionog fonda: </v>
      </c>
      <c r="C1" s="107" t="s">
        <v>896</v>
      </c>
    </row>
    <row r="2" spans="1:6" x14ac:dyDescent="0.2">
      <c r="A2" s="30" t="str">
        <f>'[2]2'!A2</f>
        <v xml:space="preserve">Registarski broj investicionog fonda: </v>
      </c>
    </row>
    <row r="3" spans="1:6" x14ac:dyDescent="0.2">
      <c r="A3" s="30" t="str">
        <f>'[2]2'!A3</f>
        <v>Naziv društva za upravljanje investicionim fondom: Društvo za upravljanje investicionim fondovima Kristal invest A.D. Banja Luka</v>
      </c>
    </row>
    <row r="4" spans="1:6" x14ac:dyDescent="0.2">
      <c r="A4" s="30" t="str">
        <f>'[2]2'!A4</f>
        <v>Matični broj društva za upravljanje investicionim fondom: 01935615</v>
      </c>
    </row>
    <row r="5" spans="1:6" x14ac:dyDescent="0.2">
      <c r="A5" s="30" t="str">
        <f>'[2]2'!A5</f>
        <v>JIB društva za upravljanje investicionim fondom: 4400819920004</v>
      </c>
    </row>
    <row r="6" spans="1:6" x14ac:dyDescent="0.2">
      <c r="A6" s="30" t="str">
        <f>'[2]2'!A6</f>
        <v>JIB zatvorenog investicionog fonda: JP-M-6</v>
      </c>
    </row>
    <row r="8" spans="1:6" ht="13.5" customHeight="1" thickBot="1" x14ac:dyDescent="0.25">
      <c r="A8" s="187" t="s">
        <v>805</v>
      </c>
      <c r="B8" s="187"/>
      <c r="C8" s="187"/>
      <c r="D8" s="187"/>
      <c r="E8" s="187"/>
      <c r="F8" s="187"/>
    </row>
    <row r="9" spans="1:6" ht="13.5" customHeight="1" thickBot="1" x14ac:dyDescent="0.25">
      <c r="A9" s="219" t="s">
        <v>903</v>
      </c>
      <c r="B9" s="220"/>
      <c r="C9" s="220"/>
      <c r="D9" s="220"/>
      <c r="E9" s="220"/>
      <c r="F9" s="221"/>
    </row>
    <row r="10" spans="1:6" x14ac:dyDescent="0.2">
      <c r="A10" s="138"/>
      <c r="B10" s="138"/>
      <c r="C10" s="138"/>
      <c r="D10" s="138"/>
      <c r="E10" s="138"/>
      <c r="F10" s="138"/>
    </row>
    <row r="11" spans="1:6" x14ac:dyDescent="0.2">
      <c r="A11" s="30" t="s">
        <v>804</v>
      </c>
    </row>
    <row r="12" spans="1:6" ht="14.25" customHeight="1" x14ac:dyDescent="0.2">
      <c r="A12" s="222" t="s">
        <v>779</v>
      </c>
      <c r="B12" s="222" t="s">
        <v>803</v>
      </c>
      <c r="C12" s="224" t="s">
        <v>802</v>
      </c>
      <c r="D12" s="222" t="s">
        <v>617</v>
      </c>
      <c r="E12" s="222" t="s">
        <v>776</v>
      </c>
      <c r="F12" s="222" t="s">
        <v>775</v>
      </c>
    </row>
    <row r="13" spans="1:6" ht="39" customHeight="1" x14ac:dyDescent="0.2">
      <c r="A13" s="223"/>
      <c r="B13" s="223"/>
      <c r="C13" s="225"/>
      <c r="D13" s="223"/>
      <c r="E13" s="223"/>
      <c r="F13" s="223"/>
    </row>
    <row r="14" spans="1:6" ht="15.75" customHeight="1" x14ac:dyDescent="0.2">
      <c r="A14" s="40">
        <v>1</v>
      </c>
      <c r="B14" s="40">
        <v>2</v>
      </c>
      <c r="C14" s="116">
        <v>3</v>
      </c>
      <c r="D14" s="40">
        <v>4</v>
      </c>
      <c r="E14" s="40">
        <v>5</v>
      </c>
      <c r="F14" s="40">
        <v>6</v>
      </c>
    </row>
    <row r="15" spans="1:6" ht="24.75" customHeight="1" x14ac:dyDescent="0.2">
      <c r="A15" s="115"/>
      <c r="B15" s="94" t="s">
        <v>801</v>
      </c>
      <c r="C15" s="114"/>
      <c r="D15" s="114">
        <v>2628595.2831000001</v>
      </c>
      <c r="E15" s="114">
        <v>2951444.9635999999</v>
      </c>
      <c r="F15" s="114">
        <v>322849.68050000002</v>
      </c>
    </row>
    <row r="16" spans="1:6" ht="24.75" customHeight="1" x14ac:dyDescent="0.2">
      <c r="A16" s="115"/>
      <c r="B16" s="94" t="s">
        <v>526</v>
      </c>
      <c r="C16" s="114"/>
      <c r="D16" s="114">
        <v>1894122.3392</v>
      </c>
      <c r="E16" s="114">
        <v>2031757.71</v>
      </c>
      <c r="F16" s="114">
        <v>137635.3708</v>
      </c>
    </row>
    <row r="17" spans="1:6" ht="24.75" customHeight="1" x14ac:dyDescent="0.2">
      <c r="A17" s="115"/>
      <c r="B17" s="94" t="s">
        <v>457</v>
      </c>
      <c r="C17" s="114"/>
      <c r="D17" s="114">
        <v>1894122.3392</v>
      </c>
      <c r="E17" s="114">
        <v>2031757.71</v>
      </c>
      <c r="F17" s="114">
        <v>137635.3708</v>
      </c>
    </row>
    <row r="18" spans="1:6" ht="24.75" customHeight="1" x14ac:dyDescent="0.2">
      <c r="A18" s="115">
        <v>44652</v>
      </c>
      <c r="B18" s="94" t="s">
        <v>800</v>
      </c>
      <c r="C18" s="114">
        <v>13389</v>
      </c>
      <c r="D18" s="114">
        <v>160171.26809999999</v>
      </c>
      <c r="E18" s="114">
        <v>169504.74</v>
      </c>
      <c r="F18" s="114">
        <v>9333.4719000000005</v>
      </c>
    </row>
    <row r="19" spans="1:6" ht="24.75" customHeight="1" x14ac:dyDescent="0.2">
      <c r="A19" s="115">
        <v>44566</v>
      </c>
      <c r="B19" s="94" t="s">
        <v>800</v>
      </c>
      <c r="C19" s="114">
        <v>309</v>
      </c>
      <c r="D19" s="114">
        <v>3696.5360999999998</v>
      </c>
      <c r="E19" s="114">
        <v>3708</v>
      </c>
      <c r="F19" s="114">
        <v>11.463900000000001</v>
      </c>
    </row>
    <row r="20" spans="1:6" ht="24.75" customHeight="1" x14ac:dyDescent="0.2">
      <c r="A20" s="115">
        <v>44568</v>
      </c>
      <c r="B20" s="94" t="s">
        <v>800</v>
      </c>
      <c r="C20" s="114">
        <v>760</v>
      </c>
      <c r="D20" s="114">
        <v>9091.8040000000001</v>
      </c>
      <c r="E20" s="114">
        <v>9120</v>
      </c>
      <c r="F20" s="114">
        <v>28.196000000000002</v>
      </c>
    </row>
    <row r="21" spans="1:6" ht="24.75" customHeight="1" x14ac:dyDescent="0.2">
      <c r="A21" s="115">
        <v>44571</v>
      </c>
      <c r="B21" s="94" t="s">
        <v>800</v>
      </c>
      <c r="C21" s="114">
        <v>3602</v>
      </c>
      <c r="D21" s="114">
        <v>43090.3658</v>
      </c>
      <c r="E21" s="114">
        <v>43224</v>
      </c>
      <c r="F21" s="114">
        <v>133.63419999999999</v>
      </c>
    </row>
    <row r="22" spans="1:6" ht="24.75" customHeight="1" x14ac:dyDescent="0.2">
      <c r="A22" s="115">
        <v>44572</v>
      </c>
      <c r="B22" s="94" t="s">
        <v>800</v>
      </c>
      <c r="C22" s="114">
        <v>22</v>
      </c>
      <c r="D22" s="114">
        <v>263.18380000000002</v>
      </c>
      <c r="E22" s="114">
        <v>264</v>
      </c>
      <c r="F22" s="114">
        <v>0.81620000000000004</v>
      </c>
    </row>
    <row r="23" spans="1:6" ht="24.75" customHeight="1" x14ac:dyDescent="0.2">
      <c r="A23" s="115">
        <v>44603</v>
      </c>
      <c r="B23" s="94" t="s">
        <v>800</v>
      </c>
      <c r="C23" s="114">
        <v>404</v>
      </c>
      <c r="D23" s="114">
        <v>4833.0115999999998</v>
      </c>
      <c r="E23" s="114">
        <v>4969.2</v>
      </c>
      <c r="F23" s="114">
        <v>136.1884</v>
      </c>
    </row>
    <row r="24" spans="1:6" ht="24.75" customHeight="1" x14ac:dyDescent="0.2">
      <c r="A24" s="115">
        <v>44573</v>
      </c>
      <c r="B24" s="94" t="s">
        <v>800</v>
      </c>
      <c r="C24" s="114">
        <v>31</v>
      </c>
      <c r="D24" s="114">
        <v>370.84989999999999</v>
      </c>
      <c r="E24" s="114">
        <v>372</v>
      </c>
      <c r="F24" s="114">
        <v>1.1500999999999999</v>
      </c>
    </row>
    <row r="25" spans="1:6" ht="24.75" customHeight="1" x14ac:dyDescent="0.2">
      <c r="A25" s="115">
        <v>44574</v>
      </c>
      <c r="B25" s="94" t="s">
        <v>800</v>
      </c>
      <c r="C25" s="114">
        <v>4274</v>
      </c>
      <c r="D25" s="114">
        <v>51129.434600000001</v>
      </c>
      <c r="E25" s="114">
        <v>51288</v>
      </c>
      <c r="F25" s="114">
        <v>158.56540000000001</v>
      </c>
    </row>
    <row r="26" spans="1:6" ht="24.75" customHeight="1" x14ac:dyDescent="0.2">
      <c r="A26" s="115">
        <v>44575</v>
      </c>
      <c r="B26" s="94" t="s">
        <v>800</v>
      </c>
      <c r="C26" s="114">
        <v>1836</v>
      </c>
      <c r="D26" s="114">
        <v>21963.884399999999</v>
      </c>
      <c r="E26" s="114">
        <v>22032</v>
      </c>
      <c r="F26" s="114">
        <v>68.115600000000001</v>
      </c>
    </row>
    <row r="27" spans="1:6" ht="24.75" customHeight="1" x14ac:dyDescent="0.2">
      <c r="A27" s="115">
        <v>44606</v>
      </c>
      <c r="B27" s="94" t="s">
        <v>800</v>
      </c>
      <c r="C27" s="114">
        <v>16</v>
      </c>
      <c r="D27" s="114">
        <v>191.40639999999999</v>
      </c>
      <c r="E27" s="114">
        <v>196.8</v>
      </c>
      <c r="F27" s="114">
        <v>5.3936000000000002</v>
      </c>
    </row>
    <row r="28" spans="1:6" ht="24.75" customHeight="1" x14ac:dyDescent="0.2">
      <c r="A28" s="115">
        <v>44607</v>
      </c>
      <c r="B28" s="94" t="s">
        <v>800</v>
      </c>
      <c r="C28" s="114">
        <v>820</v>
      </c>
      <c r="D28" s="114">
        <v>9809.5779999999995</v>
      </c>
      <c r="E28" s="114">
        <v>10086</v>
      </c>
      <c r="F28" s="114">
        <v>276.42200000000003</v>
      </c>
    </row>
    <row r="29" spans="1:6" ht="24.75" customHeight="1" x14ac:dyDescent="0.2">
      <c r="A29" s="115">
        <v>44610</v>
      </c>
      <c r="B29" s="94" t="s">
        <v>800</v>
      </c>
      <c r="C29" s="114">
        <v>971</v>
      </c>
      <c r="D29" s="114">
        <v>11615.975899999999</v>
      </c>
      <c r="E29" s="114">
        <v>11943.3</v>
      </c>
      <c r="F29" s="114">
        <v>327.32409999999999</v>
      </c>
    </row>
    <row r="30" spans="1:6" ht="24.75" customHeight="1" x14ac:dyDescent="0.2">
      <c r="A30" s="115">
        <v>44580</v>
      </c>
      <c r="B30" s="94" t="s">
        <v>800</v>
      </c>
      <c r="C30" s="114">
        <v>185</v>
      </c>
      <c r="D30" s="114">
        <v>2213.1365000000001</v>
      </c>
      <c r="E30" s="114">
        <v>2220</v>
      </c>
      <c r="F30" s="114">
        <v>6.8635000000000002</v>
      </c>
    </row>
    <row r="31" spans="1:6" ht="24.75" customHeight="1" x14ac:dyDescent="0.2">
      <c r="A31" s="115">
        <v>44614</v>
      </c>
      <c r="B31" s="94" t="s">
        <v>800</v>
      </c>
      <c r="C31" s="114">
        <v>50</v>
      </c>
      <c r="D31" s="114">
        <v>598.14499999999998</v>
      </c>
      <c r="E31" s="114">
        <v>615</v>
      </c>
      <c r="F31" s="114">
        <v>16.855</v>
      </c>
    </row>
    <row r="32" spans="1:6" ht="24.75" customHeight="1" x14ac:dyDescent="0.2">
      <c r="A32" s="115">
        <v>44643</v>
      </c>
      <c r="B32" s="94" t="s">
        <v>800</v>
      </c>
      <c r="C32" s="114">
        <v>51</v>
      </c>
      <c r="D32" s="114">
        <v>610.10789999999997</v>
      </c>
      <c r="E32" s="114">
        <v>627.29999999999995</v>
      </c>
      <c r="F32" s="114">
        <v>17.1921</v>
      </c>
    </row>
    <row r="33" spans="1:6" ht="24.75" customHeight="1" x14ac:dyDescent="0.2">
      <c r="A33" s="115">
        <v>44585</v>
      </c>
      <c r="B33" s="94" t="s">
        <v>800</v>
      </c>
      <c r="C33" s="114">
        <v>379</v>
      </c>
      <c r="D33" s="114">
        <v>4533.9390999999996</v>
      </c>
      <c r="E33" s="114">
        <v>4548</v>
      </c>
      <c r="F33" s="114">
        <v>14.0609</v>
      </c>
    </row>
    <row r="34" spans="1:6" ht="24.75" customHeight="1" x14ac:dyDescent="0.2">
      <c r="A34" s="115">
        <v>44644</v>
      </c>
      <c r="B34" s="94" t="s">
        <v>800</v>
      </c>
      <c r="C34" s="114">
        <v>233</v>
      </c>
      <c r="D34" s="114">
        <v>2787.3557000000001</v>
      </c>
      <c r="E34" s="114">
        <v>2865.9</v>
      </c>
      <c r="F34" s="114">
        <v>78.544300000000007</v>
      </c>
    </row>
    <row r="35" spans="1:6" ht="24.75" customHeight="1" x14ac:dyDescent="0.2">
      <c r="A35" s="115">
        <v>44586</v>
      </c>
      <c r="B35" s="94" t="s">
        <v>800</v>
      </c>
      <c r="C35" s="114">
        <v>1431</v>
      </c>
      <c r="D35" s="114">
        <v>17118.909899999999</v>
      </c>
      <c r="E35" s="114">
        <v>17172</v>
      </c>
      <c r="F35" s="114">
        <v>53.0901</v>
      </c>
    </row>
    <row r="36" spans="1:6" ht="24.75" customHeight="1" x14ac:dyDescent="0.2">
      <c r="A36" s="115">
        <v>44645</v>
      </c>
      <c r="B36" s="94" t="s">
        <v>800</v>
      </c>
      <c r="C36" s="114">
        <v>687</v>
      </c>
      <c r="D36" s="114">
        <v>8218.5123000000003</v>
      </c>
      <c r="E36" s="114">
        <v>8450.1</v>
      </c>
      <c r="F36" s="114">
        <v>231.58770000000001</v>
      </c>
    </row>
    <row r="37" spans="1:6" ht="24.75" customHeight="1" x14ac:dyDescent="0.2">
      <c r="A37" s="115">
        <v>44587</v>
      </c>
      <c r="B37" s="94" t="s">
        <v>800</v>
      </c>
      <c r="C37" s="114">
        <v>247</v>
      </c>
      <c r="D37" s="114">
        <v>2954.8362999999999</v>
      </c>
      <c r="E37" s="114">
        <v>2964</v>
      </c>
      <c r="F37" s="114">
        <v>9.1637000000000004</v>
      </c>
    </row>
    <row r="38" spans="1:6" ht="24.75" customHeight="1" x14ac:dyDescent="0.2">
      <c r="A38" s="115">
        <v>44588</v>
      </c>
      <c r="B38" s="94" t="s">
        <v>800</v>
      </c>
      <c r="C38" s="114">
        <v>6</v>
      </c>
      <c r="D38" s="114">
        <v>71.7774</v>
      </c>
      <c r="E38" s="114">
        <v>72</v>
      </c>
      <c r="F38" s="114">
        <v>0.22259999999999999</v>
      </c>
    </row>
    <row r="39" spans="1:6" ht="24.75" customHeight="1" x14ac:dyDescent="0.2">
      <c r="A39" s="115">
        <v>44589</v>
      </c>
      <c r="B39" s="94" t="s">
        <v>800</v>
      </c>
      <c r="C39" s="114">
        <v>1800</v>
      </c>
      <c r="D39" s="114">
        <v>21533.22</v>
      </c>
      <c r="E39" s="114">
        <v>21600</v>
      </c>
      <c r="F39" s="114">
        <v>66.78</v>
      </c>
    </row>
    <row r="40" spans="1:6" ht="24.75" customHeight="1" x14ac:dyDescent="0.2">
      <c r="A40" s="115">
        <v>44648</v>
      </c>
      <c r="B40" s="94" t="s">
        <v>800</v>
      </c>
      <c r="C40" s="114">
        <v>2560</v>
      </c>
      <c r="D40" s="114">
        <v>30625.024000000001</v>
      </c>
      <c r="E40" s="114">
        <v>31488</v>
      </c>
      <c r="F40" s="114">
        <v>862.976</v>
      </c>
    </row>
    <row r="41" spans="1:6" ht="24.75" customHeight="1" x14ac:dyDescent="0.2">
      <c r="A41" s="115">
        <v>44649</v>
      </c>
      <c r="B41" s="94" t="s">
        <v>800</v>
      </c>
      <c r="C41" s="114">
        <v>2414</v>
      </c>
      <c r="D41" s="114">
        <v>28878.440600000002</v>
      </c>
      <c r="E41" s="114">
        <v>29692.2</v>
      </c>
      <c r="F41" s="114">
        <v>813.75940000000003</v>
      </c>
    </row>
    <row r="42" spans="1:6" ht="24.75" customHeight="1" x14ac:dyDescent="0.2">
      <c r="A42" s="115">
        <v>44650</v>
      </c>
      <c r="B42" s="94" t="s">
        <v>800</v>
      </c>
      <c r="C42" s="114">
        <v>5190</v>
      </c>
      <c r="D42" s="114">
        <v>62087.451000000001</v>
      </c>
      <c r="E42" s="114">
        <v>63837</v>
      </c>
      <c r="F42" s="114">
        <v>1749.549</v>
      </c>
    </row>
    <row r="43" spans="1:6" ht="24.75" customHeight="1" x14ac:dyDescent="0.2">
      <c r="A43" s="115">
        <v>44651</v>
      </c>
      <c r="B43" s="94" t="s">
        <v>800</v>
      </c>
      <c r="C43" s="114">
        <v>13145</v>
      </c>
      <c r="D43" s="114">
        <v>157252.3205</v>
      </c>
      <c r="E43" s="114">
        <v>161683.5</v>
      </c>
      <c r="F43" s="114">
        <v>4431.1795000000002</v>
      </c>
    </row>
    <row r="44" spans="1:6" ht="24.75" customHeight="1" x14ac:dyDescent="0.2">
      <c r="A44" s="115">
        <v>44866</v>
      </c>
      <c r="B44" s="94" t="s">
        <v>492</v>
      </c>
      <c r="C44" s="114">
        <v>90336</v>
      </c>
      <c r="D44" s="114">
        <v>127382.7936</v>
      </c>
      <c r="E44" s="114">
        <v>143634.23999999999</v>
      </c>
      <c r="F44" s="114">
        <v>16251.446400000001</v>
      </c>
    </row>
    <row r="45" spans="1:6" ht="24.75" customHeight="1" x14ac:dyDescent="0.2">
      <c r="A45" s="115">
        <v>44837</v>
      </c>
      <c r="B45" s="94" t="s">
        <v>492</v>
      </c>
      <c r="C45" s="114">
        <v>1606</v>
      </c>
      <c r="D45" s="114">
        <v>2264.6206000000002</v>
      </c>
      <c r="E45" s="114">
        <v>2425.06</v>
      </c>
      <c r="F45" s="114">
        <v>160.43940000000001</v>
      </c>
    </row>
    <row r="46" spans="1:6" ht="24.75" customHeight="1" x14ac:dyDescent="0.2">
      <c r="A46" s="115">
        <v>44838</v>
      </c>
      <c r="B46" s="94" t="s">
        <v>492</v>
      </c>
      <c r="C46" s="114">
        <v>11562</v>
      </c>
      <c r="D46" s="114">
        <v>16303.5762</v>
      </c>
      <c r="E46" s="114">
        <v>17458.62</v>
      </c>
      <c r="F46" s="114">
        <v>1155.0437999999999</v>
      </c>
    </row>
    <row r="47" spans="1:6" ht="24.75" customHeight="1" x14ac:dyDescent="0.2">
      <c r="A47" s="115">
        <v>44839</v>
      </c>
      <c r="B47" s="94" t="s">
        <v>492</v>
      </c>
      <c r="C47" s="114">
        <v>4100</v>
      </c>
      <c r="D47" s="114">
        <v>5781.41</v>
      </c>
      <c r="E47" s="114">
        <v>6191</v>
      </c>
      <c r="F47" s="114">
        <v>409.59</v>
      </c>
    </row>
    <row r="48" spans="1:6" ht="24.75" customHeight="1" x14ac:dyDescent="0.2">
      <c r="A48" s="115">
        <v>44839</v>
      </c>
      <c r="B48" s="94" t="s">
        <v>492</v>
      </c>
      <c r="C48" s="114">
        <v>13704</v>
      </c>
      <c r="D48" s="114">
        <v>19324.010399999999</v>
      </c>
      <c r="E48" s="114">
        <v>20693.04</v>
      </c>
      <c r="F48" s="114">
        <v>1369.0296000000001</v>
      </c>
    </row>
    <row r="49" spans="1:6" ht="24.75" customHeight="1" x14ac:dyDescent="0.2">
      <c r="A49" s="115">
        <v>44840</v>
      </c>
      <c r="B49" s="94" t="s">
        <v>492</v>
      </c>
      <c r="C49" s="114">
        <v>4632</v>
      </c>
      <c r="D49" s="114">
        <v>6531.5832</v>
      </c>
      <c r="E49" s="114">
        <v>6994.32</v>
      </c>
      <c r="F49" s="114">
        <v>462.73680000000002</v>
      </c>
    </row>
    <row r="50" spans="1:6" ht="24.75" customHeight="1" x14ac:dyDescent="0.2">
      <c r="A50" s="115">
        <v>44841</v>
      </c>
      <c r="B50" s="94" t="s">
        <v>492</v>
      </c>
      <c r="C50" s="114">
        <v>2000</v>
      </c>
      <c r="D50" s="114">
        <v>2820.2</v>
      </c>
      <c r="E50" s="114">
        <v>3020</v>
      </c>
      <c r="F50" s="114">
        <v>199.8</v>
      </c>
    </row>
    <row r="51" spans="1:6" ht="24.75" customHeight="1" x14ac:dyDescent="0.2">
      <c r="A51" s="115">
        <v>44813</v>
      </c>
      <c r="B51" s="94" t="s">
        <v>492</v>
      </c>
      <c r="C51" s="114">
        <v>2294</v>
      </c>
      <c r="D51" s="114">
        <v>3234.7694000000001</v>
      </c>
      <c r="E51" s="114">
        <v>3463.94</v>
      </c>
      <c r="F51" s="114">
        <v>229.17060000000001</v>
      </c>
    </row>
    <row r="52" spans="1:6" ht="24.75" customHeight="1" x14ac:dyDescent="0.2">
      <c r="A52" s="115">
        <v>44904</v>
      </c>
      <c r="B52" s="94" t="s">
        <v>492</v>
      </c>
      <c r="C52" s="114">
        <v>3001</v>
      </c>
      <c r="D52" s="114">
        <v>4231.7101000000002</v>
      </c>
      <c r="E52" s="114">
        <v>4801.6000000000004</v>
      </c>
      <c r="F52" s="114">
        <v>569.88990000000001</v>
      </c>
    </row>
    <row r="53" spans="1:6" ht="24.75" customHeight="1" x14ac:dyDescent="0.2">
      <c r="A53" s="115">
        <v>44844</v>
      </c>
      <c r="B53" s="94" t="s">
        <v>492</v>
      </c>
      <c r="C53" s="114">
        <v>3096</v>
      </c>
      <c r="D53" s="114">
        <v>4365.6696000000002</v>
      </c>
      <c r="E53" s="114">
        <v>4674.96</v>
      </c>
      <c r="F53" s="114">
        <v>309.29039999999998</v>
      </c>
    </row>
    <row r="54" spans="1:6" ht="24.75" customHeight="1" x14ac:dyDescent="0.2">
      <c r="A54" s="115">
        <v>44845</v>
      </c>
      <c r="B54" s="94" t="s">
        <v>492</v>
      </c>
      <c r="C54" s="114">
        <v>30680</v>
      </c>
      <c r="D54" s="114">
        <v>43261.868000000002</v>
      </c>
      <c r="E54" s="114">
        <v>46326.8</v>
      </c>
      <c r="F54" s="114">
        <v>3064.9319999999998</v>
      </c>
    </row>
    <row r="55" spans="1:6" ht="24.75" customHeight="1" x14ac:dyDescent="0.2">
      <c r="A55" s="115">
        <v>44816</v>
      </c>
      <c r="B55" s="94" t="s">
        <v>492</v>
      </c>
      <c r="C55" s="114">
        <v>1843</v>
      </c>
      <c r="D55" s="114">
        <v>2598.8143</v>
      </c>
      <c r="E55" s="114">
        <v>2782.93</v>
      </c>
      <c r="F55" s="114">
        <v>184.1157</v>
      </c>
    </row>
    <row r="56" spans="1:6" ht="24.75" customHeight="1" x14ac:dyDescent="0.2">
      <c r="A56" s="115">
        <v>44846</v>
      </c>
      <c r="B56" s="94" t="s">
        <v>492</v>
      </c>
      <c r="C56" s="114">
        <v>2422</v>
      </c>
      <c r="D56" s="114">
        <v>3415.2622000000001</v>
      </c>
      <c r="E56" s="114">
        <v>3657.22</v>
      </c>
      <c r="F56" s="114">
        <v>241.95779999999999</v>
      </c>
    </row>
    <row r="57" spans="1:6" ht="24.75" customHeight="1" x14ac:dyDescent="0.2">
      <c r="A57" s="115">
        <v>44907</v>
      </c>
      <c r="B57" s="94" t="s">
        <v>492</v>
      </c>
      <c r="C57" s="114">
        <v>96999</v>
      </c>
      <c r="D57" s="114">
        <v>136778.2899</v>
      </c>
      <c r="E57" s="114">
        <v>155198.39999999999</v>
      </c>
      <c r="F57" s="114">
        <v>18420.110100000002</v>
      </c>
    </row>
    <row r="58" spans="1:6" ht="24.75" customHeight="1" x14ac:dyDescent="0.2">
      <c r="A58" s="115">
        <v>44907</v>
      </c>
      <c r="B58" s="94" t="s">
        <v>492</v>
      </c>
      <c r="C58" s="114">
        <v>2000</v>
      </c>
      <c r="D58" s="114">
        <v>2820.2</v>
      </c>
      <c r="E58" s="114">
        <v>3220</v>
      </c>
      <c r="F58" s="114">
        <v>399.8</v>
      </c>
    </row>
    <row r="59" spans="1:6" ht="24.75" customHeight="1" x14ac:dyDescent="0.2">
      <c r="A59" s="115">
        <v>44817</v>
      </c>
      <c r="B59" s="94" t="s">
        <v>492</v>
      </c>
      <c r="C59" s="114">
        <v>200</v>
      </c>
      <c r="D59" s="114">
        <v>282.02</v>
      </c>
      <c r="E59" s="114">
        <v>302</v>
      </c>
      <c r="F59" s="114">
        <v>19.98</v>
      </c>
    </row>
    <row r="60" spans="1:6" ht="24.75" customHeight="1" x14ac:dyDescent="0.2">
      <c r="A60" s="115">
        <v>44847</v>
      </c>
      <c r="B60" s="94" t="s">
        <v>492</v>
      </c>
      <c r="C60" s="114">
        <v>57577</v>
      </c>
      <c r="D60" s="114">
        <v>81189.327699999994</v>
      </c>
      <c r="E60" s="114">
        <v>86941.27</v>
      </c>
      <c r="F60" s="114">
        <v>5751.9422999999997</v>
      </c>
    </row>
    <row r="61" spans="1:6" ht="24.75" customHeight="1" x14ac:dyDescent="0.2">
      <c r="A61" s="115">
        <v>44908</v>
      </c>
      <c r="B61" s="94" t="s">
        <v>492</v>
      </c>
      <c r="C61" s="114">
        <v>38236</v>
      </c>
      <c r="D61" s="114">
        <v>53916.583599999998</v>
      </c>
      <c r="E61" s="114">
        <v>62324.68</v>
      </c>
      <c r="F61" s="114">
        <v>8408.0964000000004</v>
      </c>
    </row>
    <row r="62" spans="1:6" ht="24.75" customHeight="1" x14ac:dyDescent="0.2">
      <c r="A62" s="115">
        <v>44908</v>
      </c>
      <c r="B62" s="94" t="s">
        <v>492</v>
      </c>
      <c r="C62" s="114">
        <v>56695</v>
      </c>
      <c r="D62" s="114">
        <v>79945.619500000001</v>
      </c>
      <c r="E62" s="114">
        <v>91278.95</v>
      </c>
      <c r="F62" s="114">
        <v>11333.3305</v>
      </c>
    </row>
    <row r="63" spans="1:6" ht="24.75" customHeight="1" x14ac:dyDescent="0.2">
      <c r="A63" s="115">
        <v>44848</v>
      </c>
      <c r="B63" s="94" t="s">
        <v>492</v>
      </c>
      <c r="C63" s="114">
        <v>10717</v>
      </c>
      <c r="D63" s="114">
        <v>15112.0417</v>
      </c>
      <c r="E63" s="114">
        <v>16182.67</v>
      </c>
      <c r="F63" s="114">
        <v>1070.6283000000001</v>
      </c>
    </row>
    <row r="64" spans="1:6" ht="24.75" customHeight="1" x14ac:dyDescent="0.2">
      <c r="A64" s="115">
        <v>44909</v>
      </c>
      <c r="B64" s="94" t="s">
        <v>492</v>
      </c>
      <c r="C64" s="114">
        <v>134</v>
      </c>
      <c r="D64" s="114">
        <v>188.95339999999999</v>
      </c>
      <c r="E64" s="114">
        <v>218.42</v>
      </c>
      <c r="F64" s="114">
        <v>29.4666</v>
      </c>
    </row>
    <row r="65" spans="1:6" ht="24.75" customHeight="1" x14ac:dyDescent="0.2">
      <c r="A65" s="115">
        <v>44880</v>
      </c>
      <c r="B65" s="94" t="s">
        <v>492</v>
      </c>
      <c r="C65" s="114">
        <v>39183</v>
      </c>
      <c r="D65" s="114">
        <v>55251.948299999996</v>
      </c>
      <c r="E65" s="114">
        <v>60733.65</v>
      </c>
      <c r="F65" s="114">
        <v>5481.7016999999996</v>
      </c>
    </row>
    <row r="66" spans="1:6" ht="24.75" customHeight="1" x14ac:dyDescent="0.2">
      <c r="A66" s="115">
        <v>44820</v>
      </c>
      <c r="B66" s="94" t="s">
        <v>492</v>
      </c>
      <c r="C66" s="114">
        <v>2200</v>
      </c>
      <c r="D66" s="114">
        <v>3102.22</v>
      </c>
      <c r="E66" s="114">
        <v>3322</v>
      </c>
      <c r="F66" s="114">
        <v>219.78</v>
      </c>
    </row>
    <row r="67" spans="1:6" ht="24.75" customHeight="1" x14ac:dyDescent="0.2">
      <c r="A67" s="115">
        <v>44851</v>
      </c>
      <c r="B67" s="94" t="s">
        <v>492</v>
      </c>
      <c r="C67" s="114">
        <v>867</v>
      </c>
      <c r="D67" s="114">
        <v>1222.5567000000001</v>
      </c>
      <c r="E67" s="114">
        <v>1309.17</v>
      </c>
      <c r="F67" s="114">
        <v>86.613299999999995</v>
      </c>
    </row>
    <row r="68" spans="1:6" ht="24.75" customHeight="1" x14ac:dyDescent="0.2">
      <c r="A68" s="115">
        <v>44852</v>
      </c>
      <c r="B68" s="94" t="s">
        <v>492</v>
      </c>
      <c r="C68" s="114">
        <v>78528</v>
      </c>
      <c r="D68" s="114">
        <v>110732.3328</v>
      </c>
      <c r="E68" s="114">
        <v>118577.28</v>
      </c>
      <c r="F68" s="114">
        <v>7844.9471999999996</v>
      </c>
    </row>
    <row r="69" spans="1:6" ht="24.75" customHeight="1" x14ac:dyDescent="0.2">
      <c r="A69" s="115">
        <v>44823</v>
      </c>
      <c r="B69" s="94" t="s">
        <v>492</v>
      </c>
      <c r="C69" s="114">
        <v>3359</v>
      </c>
      <c r="D69" s="114">
        <v>4736.5258999999996</v>
      </c>
      <c r="E69" s="114">
        <v>5072.09</v>
      </c>
      <c r="F69" s="114">
        <v>335.5641</v>
      </c>
    </row>
    <row r="70" spans="1:6" ht="24.75" customHeight="1" x14ac:dyDescent="0.2">
      <c r="A70" s="115">
        <v>44853</v>
      </c>
      <c r="B70" s="94" t="s">
        <v>492</v>
      </c>
      <c r="C70" s="114">
        <v>21297</v>
      </c>
      <c r="D70" s="114">
        <v>30030.899700000002</v>
      </c>
      <c r="E70" s="114">
        <v>32371.439999999999</v>
      </c>
      <c r="F70" s="114">
        <v>2340.5403000000001</v>
      </c>
    </row>
    <row r="71" spans="1:6" ht="24.75" customHeight="1" x14ac:dyDescent="0.2">
      <c r="A71" s="115">
        <v>44824</v>
      </c>
      <c r="B71" s="94" t="s">
        <v>492</v>
      </c>
      <c r="C71" s="114">
        <v>3245</v>
      </c>
      <c r="D71" s="114">
        <v>4575.7745000000004</v>
      </c>
      <c r="E71" s="114">
        <v>4899.95</v>
      </c>
      <c r="F71" s="114">
        <v>324.1755</v>
      </c>
    </row>
    <row r="72" spans="1:6" ht="24.75" customHeight="1" x14ac:dyDescent="0.2">
      <c r="A72" s="115">
        <v>44854</v>
      </c>
      <c r="B72" s="94" t="s">
        <v>492</v>
      </c>
      <c r="C72" s="114">
        <v>6000</v>
      </c>
      <c r="D72" s="114">
        <v>8460.6</v>
      </c>
      <c r="E72" s="114">
        <v>9120</v>
      </c>
      <c r="F72" s="114">
        <v>659.4</v>
      </c>
    </row>
    <row r="73" spans="1:6" ht="24.75" customHeight="1" x14ac:dyDescent="0.2">
      <c r="A73" s="115">
        <v>44854</v>
      </c>
      <c r="B73" s="94" t="s">
        <v>492</v>
      </c>
      <c r="C73" s="114">
        <v>178703</v>
      </c>
      <c r="D73" s="114">
        <v>251989.10029999999</v>
      </c>
      <c r="E73" s="114">
        <v>271628.56</v>
      </c>
      <c r="F73" s="114">
        <v>19639.459699999999</v>
      </c>
    </row>
    <row r="74" spans="1:6" ht="24.75" customHeight="1" x14ac:dyDescent="0.2">
      <c r="A74" s="115">
        <v>44825</v>
      </c>
      <c r="B74" s="94" t="s">
        <v>492</v>
      </c>
      <c r="C74" s="114">
        <v>2700</v>
      </c>
      <c r="D74" s="114">
        <v>3807.27</v>
      </c>
      <c r="E74" s="114">
        <v>4077</v>
      </c>
      <c r="F74" s="114">
        <v>269.73</v>
      </c>
    </row>
    <row r="75" spans="1:6" ht="24.75" customHeight="1" x14ac:dyDescent="0.2">
      <c r="A75" s="115">
        <v>44855</v>
      </c>
      <c r="B75" s="94" t="s">
        <v>492</v>
      </c>
      <c r="C75" s="114">
        <v>6365</v>
      </c>
      <c r="D75" s="114">
        <v>8975.2865000000002</v>
      </c>
      <c r="E75" s="114">
        <v>9674.7999999999993</v>
      </c>
      <c r="F75" s="114">
        <v>699.51350000000002</v>
      </c>
    </row>
    <row r="76" spans="1:6" ht="24.75" customHeight="1" x14ac:dyDescent="0.2">
      <c r="A76" s="115">
        <v>44832</v>
      </c>
      <c r="B76" s="94" t="s">
        <v>492</v>
      </c>
      <c r="C76" s="114">
        <v>16741</v>
      </c>
      <c r="D76" s="114">
        <v>23606.484100000001</v>
      </c>
      <c r="E76" s="114">
        <v>25278.91</v>
      </c>
      <c r="F76" s="114">
        <v>1672.4259</v>
      </c>
    </row>
    <row r="77" spans="1:6" ht="24.75" customHeight="1" x14ac:dyDescent="0.2">
      <c r="A77" s="115">
        <v>44893</v>
      </c>
      <c r="B77" s="94" t="s">
        <v>492</v>
      </c>
      <c r="C77" s="114">
        <v>16862</v>
      </c>
      <c r="D77" s="114">
        <v>23777.106199999998</v>
      </c>
      <c r="E77" s="114">
        <v>26136.1</v>
      </c>
      <c r="F77" s="114">
        <v>2358.9938000000002</v>
      </c>
    </row>
    <row r="78" spans="1:6" ht="24.75" customHeight="1" x14ac:dyDescent="0.2">
      <c r="A78" s="115">
        <v>44834</v>
      </c>
      <c r="B78" s="94" t="s">
        <v>492</v>
      </c>
      <c r="C78" s="114">
        <v>68360</v>
      </c>
      <c r="D78" s="114">
        <v>96394.436000000002</v>
      </c>
      <c r="E78" s="114">
        <v>103223.6</v>
      </c>
      <c r="F78" s="114">
        <v>6829.1639999999998</v>
      </c>
    </row>
    <row r="79" spans="1:6" ht="24.75" customHeight="1" x14ac:dyDescent="0.2">
      <c r="A79" s="115"/>
      <c r="B79" s="94" t="s">
        <v>772</v>
      </c>
      <c r="C79" s="114"/>
      <c r="D79" s="114"/>
      <c r="E79" s="114"/>
      <c r="F79" s="114"/>
    </row>
    <row r="80" spans="1:6" ht="24.75" customHeight="1" x14ac:dyDescent="0.2">
      <c r="A80" s="115"/>
      <c r="B80" s="94" t="s">
        <v>799</v>
      </c>
      <c r="C80" s="114"/>
      <c r="D80" s="114"/>
      <c r="E80" s="114"/>
      <c r="F80" s="114"/>
    </row>
    <row r="81" spans="1:6" ht="24.75" customHeight="1" x14ac:dyDescent="0.2">
      <c r="A81" s="115"/>
      <c r="B81" s="94" t="s">
        <v>465</v>
      </c>
      <c r="C81" s="114"/>
      <c r="D81" s="114">
        <v>734472.94389999995</v>
      </c>
      <c r="E81" s="114">
        <v>919687.25360000005</v>
      </c>
      <c r="F81" s="114">
        <v>185214.30970000001</v>
      </c>
    </row>
    <row r="82" spans="1:6" ht="24.75" customHeight="1" x14ac:dyDescent="0.2">
      <c r="A82" s="115"/>
      <c r="B82" s="94" t="s">
        <v>457</v>
      </c>
      <c r="C82" s="114"/>
      <c r="D82" s="114">
        <v>674254.15190000006</v>
      </c>
      <c r="E82" s="114">
        <v>859487.67260000005</v>
      </c>
      <c r="F82" s="114">
        <v>185233.52069999999</v>
      </c>
    </row>
    <row r="83" spans="1:6" ht="24.75" customHeight="1" x14ac:dyDescent="0.2">
      <c r="A83" s="115">
        <v>44875</v>
      </c>
      <c r="B83" s="94" t="s">
        <v>428</v>
      </c>
      <c r="C83" s="114">
        <v>4550</v>
      </c>
      <c r="D83" s="114">
        <v>570106.20440000005</v>
      </c>
      <c r="E83" s="114">
        <v>740182.04260000004</v>
      </c>
      <c r="F83" s="114">
        <v>170075.8382</v>
      </c>
    </row>
    <row r="84" spans="1:6" ht="24.75" customHeight="1" x14ac:dyDescent="0.2">
      <c r="A84" s="115">
        <v>44866</v>
      </c>
      <c r="B84" s="94" t="s">
        <v>418</v>
      </c>
      <c r="C84" s="114">
        <v>3000</v>
      </c>
      <c r="D84" s="114">
        <v>62488.768499999998</v>
      </c>
      <c r="E84" s="114">
        <v>70409.88</v>
      </c>
      <c r="F84" s="114">
        <v>7921.1115</v>
      </c>
    </row>
    <row r="85" spans="1:6" ht="24.75" customHeight="1" x14ac:dyDescent="0.2">
      <c r="A85" s="115">
        <v>44904</v>
      </c>
      <c r="B85" s="94" t="s">
        <v>418</v>
      </c>
      <c r="C85" s="114">
        <v>2000</v>
      </c>
      <c r="D85" s="114">
        <v>41659.178999999996</v>
      </c>
      <c r="E85" s="114">
        <v>48895.75</v>
      </c>
      <c r="F85" s="114">
        <v>7236.5709999999999</v>
      </c>
    </row>
    <row r="86" spans="1:6" ht="24.75" customHeight="1" x14ac:dyDescent="0.2">
      <c r="A86" s="115"/>
      <c r="B86" s="94" t="s">
        <v>772</v>
      </c>
      <c r="C86" s="114"/>
      <c r="D86" s="114"/>
      <c r="E86" s="114"/>
      <c r="F86" s="114"/>
    </row>
    <row r="87" spans="1:6" ht="24.75" customHeight="1" x14ac:dyDescent="0.2">
      <c r="A87" s="115"/>
      <c r="B87" s="94" t="s">
        <v>799</v>
      </c>
      <c r="C87" s="114"/>
      <c r="D87" s="114">
        <v>60218.792000000001</v>
      </c>
      <c r="E87" s="114">
        <v>60199.580999999998</v>
      </c>
      <c r="F87" s="114">
        <v>-19.210999999999999</v>
      </c>
    </row>
    <row r="88" spans="1:6" ht="24.75" customHeight="1" x14ac:dyDescent="0.2">
      <c r="A88" s="115">
        <v>44694</v>
      </c>
      <c r="B88" s="94" t="s">
        <v>798</v>
      </c>
      <c r="C88" s="114">
        <v>23157</v>
      </c>
      <c r="D88" s="114">
        <v>60218.792000000001</v>
      </c>
      <c r="E88" s="114">
        <v>60199.580999999998</v>
      </c>
      <c r="F88" s="114">
        <v>-19.210999999999999</v>
      </c>
    </row>
    <row r="89" spans="1:6" ht="24.75" customHeight="1" x14ac:dyDescent="0.2">
      <c r="A89" s="115"/>
      <c r="B89" s="94" t="s">
        <v>797</v>
      </c>
      <c r="C89" s="114"/>
      <c r="D89" s="114">
        <v>1027755.6</v>
      </c>
      <c r="E89" s="114">
        <v>1027755.6</v>
      </c>
      <c r="F89" s="114">
        <v>0</v>
      </c>
    </row>
    <row r="90" spans="1:6" ht="24.75" customHeight="1" x14ac:dyDescent="0.2">
      <c r="A90" s="115"/>
      <c r="B90" s="94" t="s">
        <v>796</v>
      </c>
      <c r="C90" s="114"/>
      <c r="D90" s="114">
        <v>1027755.6</v>
      </c>
      <c r="E90" s="114">
        <v>1027755.6</v>
      </c>
      <c r="F90" s="114">
        <v>0</v>
      </c>
    </row>
    <row r="91" spans="1:6" ht="24.75" customHeight="1" x14ac:dyDescent="0.2">
      <c r="A91" s="115"/>
      <c r="B91" s="94" t="s">
        <v>795</v>
      </c>
      <c r="C91" s="114"/>
      <c r="D91" s="114">
        <v>1027755.6</v>
      </c>
      <c r="E91" s="114">
        <v>1027755.6</v>
      </c>
      <c r="F91" s="114">
        <v>0</v>
      </c>
    </row>
    <row r="92" spans="1:6" ht="24.75" customHeight="1" x14ac:dyDescent="0.2">
      <c r="A92" s="115">
        <v>44654</v>
      </c>
      <c r="B92" s="94" t="s">
        <v>602</v>
      </c>
      <c r="C92" s="114">
        <v>174087.5</v>
      </c>
      <c r="D92" s="114">
        <v>174087.5</v>
      </c>
      <c r="E92" s="114">
        <v>174087.5</v>
      </c>
      <c r="F92" s="114">
        <v>0</v>
      </c>
    </row>
    <row r="93" spans="1:6" ht="24.75" customHeight="1" x14ac:dyDescent="0.2">
      <c r="A93" s="115">
        <v>44837</v>
      </c>
      <c r="B93" s="94" t="s">
        <v>602</v>
      </c>
      <c r="C93" s="114">
        <v>174087.5</v>
      </c>
      <c r="D93" s="114">
        <v>174087.5</v>
      </c>
      <c r="E93" s="114">
        <v>174087.5</v>
      </c>
      <c r="F93" s="114">
        <v>0</v>
      </c>
    </row>
    <row r="94" spans="1:6" ht="24.75" customHeight="1" x14ac:dyDescent="0.2">
      <c r="A94" s="115">
        <v>44591</v>
      </c>
      <c r="B94" s="94" t="s">
        <v>601</v>
      </c>
      <c r="C94" s="114">
        <v>80939.7</v>
      </c>
      <c r="D94" s="114">
        <v>80939.7</v>
      </c>
      <c r="E94" s="114">
        <v>80939.7</v>
      </c>
      <c r="F94" s="114">
        <v>0</v>
      </c>
    </row>
    <row r="95" spans="1:6" ht="24.75" customHeight="1" x14ac:dyDescent="0.2">
      <c r="A95" s="115">
        <v>44772</v>
      </c>
      <c r="B95" s="94" t="s">
        <v>601</v>
      </c>
      <c r="C95" s="114">
        <v>80939.7</v>
      </c>
      <c r="D95" s="114">
        <v>80939.7</v>
      </c>
      <c r="E95" s="114">
        <v>80939.7</v>
      </c>
      <c r="F95" s="114">
        <v>0</v>
      </c>
    </row>
    <row r="96" spans="1:6" ht="24.75" customHeight="1" x14ac:dyDescent="0.2">
      <c r="A96" s="115">
        <v>44742</v>
      </c>
      <c r="B96" s="94" t="s">
        <v>600</v>
      </c>
      <c r="C96" s="114">
        <v>144037.20000000001</v>
      </c>
      <c r="D96" s="114">
        <v>144037.20000000001</v>
      </c>
      <c r="E96" s="114">
        <v>144037.20000000001</v>
      </c>
      <c r="F96" s="114">
        <v>0</v>
      </c>
    </row>
    <row r="97" spans="1:6" ht="24.75" customHeight="1" x14ac:dyDescent="0.2">
      <c r="A97" s="115">
        <v>44727</v>
      </c>
      <c r="B97" s="94" t="s">
        <v>599</v>
      </c>
      <c r="C97" s="114">
        <v>500</v>
      </c>
      <c r="D97" s="114">
        <v>500</v>
      </c>
      <c r="E97" s="114">
        <v>500</v>
      </c>
      <c r="F97" s="114">
        <v>0</v>
      </c>
    </row>
    <row r="98" spans="1:6" ht="24.75" customHeight="1" x14ac:dyDescent="0.2">
      <c r="A98" s="115">
        <v>44712</v>
      </c>
      <c r="B98" s="94" t="s">
        <v>598</v>
      </c>
      <c r="C98" s="114">
        <v>283221.59999999998</v>
      </c>
      <c r="D98" s="114">
        <v>283221.59999999998</v>
      </c>
      <c r="E98" s="114">
        <v>283221.59999999998</v>
      </c>
      <c r="F98" s="114">
        <v>0</v>
      </c>
    </row>
    <row r="99" spans="1:6" ht="24.75" customHeight="1" x14ac:dyDescent="0.2">
      <c r="A99" s="115">
        <v>44887</v>
      </c>
      <c r="B99" s="94" t="s">
        <v>597</v>
      </c>
      <c r="C99" s="114">
        <v>71942.399999999994</v>
      </c>
      <c r="D99" s="114">
        <v>71942.399999999994</v>
      </c>
      <c r="E99" s="114">
        <v>71942.399999999994</v>
      </c>
      <c r="F99" s="114">
        <v>0</v>
      </c>
    </row>
    <row r="100" spans="1:6" ht="24.75" customHeight="1" x14ac:dyDescent="0.2">
      <c r="A100" s="115">
        <v>44625</v>
      </c>
      <c r="B100" s="94" t="s">
        <v>596</v>
      </c>
      <c r="C100" s="114">
        <v>18000</v>
      </c>
      <c r="D100" s="114">
        <v>18000</v>
      </c>
      <c r="E100" s="114">
        <v>18000</v>
      </c>
      <c r="F100" s="114">
        <v>0</v>
      </c>
    </row>
    <row r="101" spans="1:6" ht="24.75" customHeight="1" x14ac:dyDescent="0.2">
      <c r="A101" s="115"/>
      <c r="B101" s="94" t="s">
        <v>794</v>
      </c>
      <c r="C101" s="114"/>
      <c r="D101" s="114"/>
      <c r="E101" s="114"/>
      <c r="F101" s="114"/>
    </row>
    <row r="102" spans="1:6" ht="24.75" customHeight="1" x14ac:dyDescent="0.2">
      <c r="A102" s="115"/>
      <c r="B102" s="94" t="s">
        <v>793</v>
      </c>
      <c r="C102" s="114"/>
      <c r="D102" s="114"/>
      <c r="E102" s="114"/>
      <c r="F102" s="114"/>
    </row>
    <row r="103" spans="1:6" ht="24.75" customHeight="1" x14ac:dyDescent="0.2">
      <c r="A103" s="115"/>
      <c r="B103" s="94" t="s">
        <v>792</v>
      </c>
      <c r="C103" s="114"/>
      <c r="D103" s="114"/>
      <c r="E103" s="114"/>
      <c r="F103" s="114"/>
    </row>
    <row r="104" spans="1:6" ht="24.75" customHeight="1" x14ac:dyDescent="0.2">
      <c r="A104" s="115"/>
      <c r="B104" s="94" t="s">
        <v>791</v>
      </c>
      <c r="C104" s="114"/>
      <c r="D104" s="114"/>
      <c r="E104" s="114"/>
      <c r="F104" s="114"/>
    </row>
    <row r="105" spans="1:6" ht="24.75" customHeight="1" x14ac:dyDescent="0.2">
      <c r="A105" s="115"/>
      <c r="B105" s="94" t="s">
        <v>790</v>
      </c>
      <c r="C105" s="114"/>
      <c r="D105" s="114"/>
      <c r="E105" s="114"/>
      <c r="F105" s="114"/>
    </row>
    <row r="106" spans="1:6" ht="24.75" customHeight="1" x14ac:dyDescent="0.2">
      <c r="A106" s="115"/>
      <c r="B106" s="94" t="s">
        <v>789</v>
      </c>
      <c r="C106" s="114"/>
      <c r="D106" s="114"/>
      <c r="E106" s="114"/>
      <c r="F106" s="114"/>
    </row>
    <row r="107" spans="1:6" ht="24.75" customHeight="1" x14ac:dyDescent="0.2">
      <c r="A107" s="115"/>
      <c r="B107" s="94" t="s">
        <v>788</v>
      </c>
      <c r="C107" s="114"/>
      <c r="D107" s="114"/>
      <c r="E107" s="114"/>
      <c r="F107" s="114"/>
    </row>
    <row r="108" spans="1:6" ht="24.75" customHeight="1" x14ac:dyDescent="0.2">
      <c r="A108" s="115"/>
      <c r="B108" s="94" t="s">
        <v>787</v>
      </c>
      <c r="C108" s="114"/>
      <c r="D108" s="114"/>
      <c r="E108" s="114"/>
      <c r="F108" s="114"/>
    </row>
    <row r="109" spans="1:6" ht="24.75" customHeight="1" x14ac:dyDescent="0.2">
      <c r="A109" s="115"/>
      <c r="B109" s="94" t="s">
        <v>786</v>
      </c>
      <c r="C109" s="114"/>
      <c r="D109" s="114"/>
      <c r="E109" s="114"/>
      <c r="F109" s="114"/>
    </row>
    <row r="110" spans="1:6" ht="24.75" customHeight="1" x14ac:dyDescent="0.2">
      <c r="A110" s="115"/>
      <c r="B110" s="94" t="s">
        <v>785</v>
      </c>
      <c r="C110" s="114"/>
      <c r="D110" s="114">
        <v>37138.3367</v>
      </c>
      <c r="E110" s="114">
        <v>34700.922700000003</v>
      </c>
      <c r="F110" s="114">
        <v>-2437.4140000000002</v>
      </c>
    </row>
    <row r="111" spans="1:6" ht="24.75" customHeight="1" x14ac:dyDescent="0.2">
      <c r="A111" s="115">
        <v>44727</v>
      </c>
      <c r="B111" s="94" t="s">
        <v>784</v>
      </c>
      <c r="C111" s="114">
        <v>14365.5</v>
      </c>
      <c r="D111" s="114">
        <v>18543.6741</v>
      </c>
      <c r="E111" s="114">
        <v>18543.6741</v>
      </c>
      <c r="F111" s="114">
        <v>0</v>
      </c>
    </row>
    <row r="112" spans="1:6" ht="24.75" customHeight="1" x14ac:dyDescent="0.2">
      <c r="A112" s="115">
        <v>44728</v>
      </c>
      <c r="B112" s="94" t="s">
        <v>784</v>
      </c>
      <c r="C112" s="114">
        <v>39.5</v>
      </c>
      <c r="D112" s="114">
        <v>50.988500000000002</v>
      </c>
      <c r="E112" s="114">
        <v>50.988500000000002</v>
      </c>
      <c r="F112" s="114">
        <v>0</v>
      </c>
    </row>
    <row r="113" spans="1:11" ht="24.75" customHeight="1" x14ac:dyDescent="0.2">
      <c r="A113" s="115">
        <v>44734</v>
      </c>
      <c r="B113" s="94" t="s">
        <v>783</v>
      </c>
      <c r="C113" s="114">
        <v>14365.5</v>
      </c>
      <c r="D113" s="114">
        <v>18543.6741</v>
      </c>
      <c r="E113" s="114">
        <v>16106.2601</v>
      </c>
      <c r="F113" s="114">
        <v>-2437.4140000000002</v>
      </c>
    </row>
    <row r="114" spans="1:11" ht="24.75" customHeight="1" x14ac:dyDescent="0.2">
      <c r="A114" s="115"/>
      <c r="B114" s="94" t="s">
        <v>782</v>
      </c>
      <c r="C114" s="114"/>
      <c r="D114" s="114"/>
      <c r="E114" s="114"/>
      <c r="F114" s="114"/>
    </row>
    <row r="115" spans="1:11" ht="24.75" customHeight="1" x14ac:dyDescent="0.2">
      <c r="A115" s="115"/>
      <c r="B115" s="94" t="s">
        <v>781</v>
      </c>
      <c r="C115" s="114"/>
      <c r="D115" s="114">
        <v>3693489.2198000001</v>
      </c>
      <c r="E115" s="114">
        <v>4013901.4863</v>
      </c>
      <c r="F115" s="114">
        <v>320412.26650000003</v>
      </c>
      <c r="H115" s="125"/>
      <c r="I115" s="102"/>
      <c r="J115" s="102"/>
      <c r="K115" s="125"/>
    </row>
    <row r="116" spans="1:11" ht="24.75" customHeight="1" x14ac:dyDescent="0.2">
      <c r="A116" s="115"/>
      <c r="B116" s="94"/>
      <c r="C116" s="114"/>
      <c r="D116" s="114"/>
      <c r="E116" s="114"/>
      <c r="F116" s="114"/>
    </row>
    <row r="117" spans="1:11" ht="39.75" customHeight="1" x14ac:dyDescent="0.2">
      <c r="A117" s="141"/>
      <c r="B117" s="46"/>
      <c r="C117" s="113"/>
      <c r="D117" s="112"/>
      <c r="E117" s="112"/>
      <c r="F117" s="112"/>
    </row>
    <row r="118" spans="1:11" ht="15" customHeight="1" x14ac:dyDescent="0.2">
      <c r="A118" s="30" t="s">
        <v>780</v>
      </c>
      <c r="C118" s="111"/>
      <c r="D118" s="56"/>
      <c r="E118" s="56"/>
      <c r="F118" s="56"/>
    </row>
    <row r="119" spans="1:11" ht="19.5" customHeight="1" x14ac:dyDescent="0.2">
      <c r="A119" s="222" t="s">
        <v>779</v>
      </c>
      <c r="B119" s="222" t="s">
        <v>778</v>
      </c>
      <c r="C119" s="197" t="s">
        <v>777</v>
      </c>
      <c r="D119" s="201" t="s">
        <v>617</v>
      </c>
      <c r="E119" s="201" t="s">
        <v>776</v>
      </c>
      <c r="F119" s="201" t="s">
        <v>775</v>
      </c>
    </row>
    <row r="120" spans="1:11" x14ac:dyDescent="0.2">
      <c r="A120" s="226"/>
      <c r="B120" s="226"/>
      <c r="C120" s="227"/>
      <c r="D120" s="218"/>
      <c r="E120" s="218"/>
      <c r="F120" s="218"/>
    </row>
    <row r="121" spans="1:11" x14ac:dyDescent="0.2">
      <c r="A121" s="223"/>
      <c r="B121" s="223"/>
      <c r="C121" s="198"/>
      <c r="D121" s="202"/>
      <c r="E121" s="202"/>
      <c r="F121" s="202"/>
    </row>
    <row r="122" spans="1:11" x14ac:dyDescent="0.2">
      <c r="A122" s="40">
        <v>1</v>
      </c>
      <c r="B122" s="40">
        <v>2</v>
      </c>
      <c r="C122" s="76">
        <v>3</v>
      </c>
      <c r="D122" s="76">
        <v>4</v>
      </c>
      <c r="E122" s="76">
        <v>5</v>
      </c>
      <c r="F122" s="109">
        <v>6</v>
      </c>
    </row>
    <row r="123" spans="1:11" x14ac:dyDescent="0.2">
      <c r="A123" s="40"/>
      <c r="B123" s="110" t="s">
        <v>774</v>
      </c>
      <c r="C123" s="109" t="s">
        <v>773</v>
      </c>
      <c r="D123" s="108">
        <v>0</v>
      </c>
      <c r="E123" s="108">
        <v>0</v>
      </c>
      <c r="F123" s="108">
        <v>0</v>
      </c>
    </row>
    <row r="124" spans="1:11" ht="13.5" customHeight="1" x14ac:dyDescent="0.2">
      <c r="A124" s="40"/>
      <c r="B124" s="94" t="s">
        <v>526</v>
      </c>
      <c r="C124" s="109" t="s">
        <v>773</v>
      </c>
      <c r="D124" s="108">
        <v>0</v>
      </c>
      <c r="E124" s="108">
        <v>0</v>
      </c>
      <c r="F124" s="108">
        <v>0</v>
      </c>
    </row>
    <row r="125" spans="1:11" ht="16.5" customHeight="1" x14ac:dyDescent="0.2">
      <c r="A125" s="40"/>
      <c r="B125" s="94" t="s">
        <v>457</v>
      </c>
      <c r="C125" s="109" t="s">
        <v>773</v>
      </c>
      <c r="D125" s="108">
        <v>0</v>
      </c>
      <c r="E125" s="108">
        <v>0</v>
      </c>
      <c r="F125" s="108">
        <v>0</v>
      </c>
    </row>
    <row r="126" spans="1:11" ht="18" customHeight="1" x14ac:dyDescent="0.2">
      <c r="A126" s="40"/>
      <c r="B126" s="94" t="s">
        <v>772</v>
      </c>
      <c r="C126" s="109"/>
      <c r="D126" s="108"/>
      <c r="E126" s="108"/>
      <c r="F126" s="108"/>
    </row>
    <row r="127" spans="1:11" x14ac:dyDescent="0.2">
      <c r="A127" s="40"/>
      <c r="B127" s="94" t="s">
        <v>465</v>
      </c>
      <c r="C127" s="109" t="s">
        <v>773</v>
      </c>
      <c r="D127" s="108" t="s">
        <v>773</v>
      </c>
      <c r="E127" s="108" t="s">
        <v>773</v>
      </c>
      <c r="F127" s="108" t="s">
        <v>773</v>
      </c>
    </row>
    <row r="128" spans="1:11" x14ac:dyDescent="0.2">
      <c r="A128" s="40"/>
      <c r="B128" s="94" t="s">
        <v>457</v>
      </c>
      <c r="C128" s="109" t="s">
        <v>773</v>
      </c>
      <c r="D128" s="108" t="s">
        <v>773</v>
      </c>
      <c r="E128" s="108" t="s">
        <v>773</v>
      </c>
      <c r="F128" s="108" t="s">
        <v>773</v>
      </c>
    </row>
    <row r="129" spans="1:6" x14ac:dyDescent="0.2">
      <c r="A129" s="40"/>
      <c r="B129" s="94" t="s">
        <v>772</v>
      </c>
      <c r="C129" s="109"/>
      <c r="D129" s="108"/>
      <c r="E129" s="108"/>
      <c r="F129" s="108"/>
    </row>
    <row r="130" spans="1:6" ht="25.5" customHeight="1" x14ac:dyDescent="0.2">
      <c r="A130" s="39"/>
      <c r="B130" s="94" t="s">
        <v>771</v>
      </c>
      <c r="C130" s="109">
        <v>0</v>
      </c>
      <c r="D130" s="108">
        <v>0</v>
      </c>
      <c r="E130" s="108">
        <v>0</v>
      </c>
      <c r="F130" s="108">
        <v>0</v>
      </c>
    </row>
    <row r="133" spans="1:6" ht="39" customHeight="1" x14ac:dyDescent="0.2">
      <c r="A133" s="30" t="s">
        <v>83</v>
      </c>
      <c r="C133" s="144" t="s">
        <v>756</v>
      </c>
      <c r="E133" s="228" t="s">
        <v>770</v>
      </c>
      <c r="F133" s="228"/>
    </row>
    <row r="134" spans="1:6" ht="38.25" x14ac:dyDescent="0.2">
      <c r="A134" s="30" t="s">
        <v>919</v>
      </c>
      <c r="C134" s="175" t="s">
        <v>940</v>
      </c>
      <c r="D134" s="46"/>
      <c r="E134" s="228"/>
      <c r="F134" s="228"/>
    </row>
    <row r="135" spans="1:6" x14ac:dyDescent="0.2">
      <c r="A135" s="46"/>
      <c r="E135" s="215" t="s">
        <v>340</v>
      </c>
      <c r="F135" s="215"/>
    </row>
    <row r="137" spans="1:6" x14ac:dyDescent="0.2">
      <c r="A137" s="190"/>
      <c r="B137" s="190"/>
      <c r="C137" s="190"/>
      <c r="D137" s="190"/>
      <c r="E137" s="190"/>
      <c r="F137" s="190"/>
    </row>
    <row r="139" spans="1:6" x14ac:dyDescent="0.2">
      <c r="A139" s="187"/>
      <c r="B139" s="187"/>
      <c r="C139" s="187"/>
      <c r="D139" s="187"/>
      <c r="E139" s="187"/>
      <c r="F139" s="187"/>
    </row>
    <row r="144" spans="1:6" x14ac:dyDescent="0.2">
      <c r="B144" s="187"/>
      <c r="C144" s="187"/>
      <c r="D144" s="187"/>
      <c r="E144" s="187"/>
    </row>
    <row r="145" spans="2:5" x14ac:dyDescent="0.2">
      <c r="B145" s="187"/>
      <c r="C145" s="187"/>
      <c r="D145" s="187"/>
      <c r="E145" s="187"/>
    </row>
    <row r="146" spans="2:5" x14ac:dyDescent="0.2">
      <c r="B146" s="187"/>
      <c r="C146" s="187"/>
      <c r="D146" s="187"/>
      <c r="E146" s="187"/>
    </row>
  </sheetData>
  <mergeCells count="19">
    <mergeCell ref="E133:F134"/>
    <mergeCell ref="E135:F135"/>
    <mergeCell ref="A137:F137"/>
    <mergeCell ref="A139:F139"/>
    <mergeCell ref="B144:E146"/>
    <mergeCell ref="F119:F121"/>
    <mergeCell ref="A8:F8"/>
    <mergeCell ref="A9:F9"/>
    <mergeCell ref="A12:A13"/>
    <mergeCell ref="B12:B13"/>
    <mergeCell ref="C12:C13"/>
    <mergeCell ref="D12:D13"/>
    <mergeCell ref="E12:E13"/>
    <mergeCell ref="F12:F13"/>
    <mergeCell ref="A119:A121"/>
    <mergeCell ref="B119:B121"/>
    <mergeCell ref="C119:C121"/>
    <mergeCell ref="D119:D121"/>
    <mergeCell ref="E119:E121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4" fitToWidth="2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73"/>
  <sheetViews>
    <sheetView view="pageBreakPreview" topLeftCell="A58" zoomScaleNormal="100" zoomScaleSheetLayoutView="100" workbookViewId="0">
      <selection activeCell="A54" sqref="A54:J69"/>
    </sheetView>
  </sheetViews>
  <sheetFormatPr defaultColWidth="8" defaultRowHeight="12.75" customHeight="1" x14ac:dyDescent="0.2"/>
  <cols>
    <col min="1" max="1" width="12.7109375" style="30" customWidth="1"/>
    <col min="2" max="2" width="22.85546875" style="139" customWidth="1"/>
    <col min="3" max="3" width="17.42578125" style="30" customWidth="1"/>
    <col min="4" max="4" width="17.28515625" style="30" customWidth="1"/>
    <col min="5" max="5" width="18.28515625" style="30" customWidth="1"/>
    <col min="6" max="6" width="12.5703125" style="30" customWidth="1"/>
    <col min="7" max="7" width="15.140625" style="30" customWidth="1"/>
    <col min="8" max="8" width="9.140625" style="30" customWidth="1"/>
    <col min="9" max="9" width="11.42578125" style="30" customWidth="1"/>
    <col min="10" max="10" width="18.7109375" style="30" customWidth="1"/>
    <col min="11" max="256" width="9.140625" style="30" customWidth="1"/>
    <col min="257" max="16384" width="8" style="133"/>
  </cols>
  <sheetData>
    <row r="1" spans="1:10" x14ac:dyDescent="0.2">
      <c r="A1" s="30" t="str">
        <f>'[2]2'!A1</f>
        <v xml:space="preserve">Naziv investicionog fonda: </v>
      </c>
      <c r="B1" s="45"/>
      <c r="D1" s="125"/>
      <c r="E1" s="125"/>
      <c r="F1" s="125"/>
      <c r="J1" s="125"/>
    </row>
    <row r="2" spans="1:10" x14ac:dyDescent="0.2">
      <c r="A2" s="30" t="str">
        <f>'[2]2'!A2</f>
        <v xml:space="preserve">Registarski broj investicionog fonda: </v>
      </c>
      <c r="B2" s="45"/>
      <c r="D2" s="125"/>
      <c r="E2" s="125"/>
      <c r="F2" s="125"/>
      <c r="J2" s="125"/>
    </row>
    <row r="3" spans="1:10" x14ac:dyDescent="0.2">
      <c r="A3" s="30" t="str">
        <f>'[2]2'!A3</f>
        <v>Naziv društva za upravljanje investicionim fondom: Društvo za upravljanje investicionim fondovima Kristal invest A.D. Banja Luka</v>
      </c>
      <c r="B3" s="45"/>
      <c r="D3" s="125"/>
      <c r="E3" s="125"/>
      <c r="F3" s="125"/>
      <c r="J3" s="125"/>
    </row>
    <row r="4" spans="1:10" x14ac:dyDescent="0.2">
      <c r="A4" s="30" t="str">
        <f>'[2]2'!A4</f>
        <v>Matični broj društva za upravljanje investicionim fondom: 01935615</v>
      </c>
      <c r="B4" s="45"/>
      <c r="D4" s="125"/>
      <c r="E4" s="125"/>
      <c r="F4" s="125"/>
      <c r="J4" s="125"/>
    </row>
    <row r="5" spans="1:10" x14ac:dyDescent="0.2">
      <c r="A5" s="30" t="str">
        <f>'[2]2'!A5</f>
        <v>JIB društva za upravljanje investicionim fondom: 4400819920004</v>
      </c>
      <c r="B5" s="45"/>
      <c r="D5" s="125"/>
      <c r="E5" s="125"/>
      <c r="F5" s="125"/>
      <c r="J5" s="125"/>
    </row>
    <row r="6" spans="1:10" x14ac:dyDescent="0.2">
      <c r="A6" s="30" t="str">
        <f>'[2]2'!A6</f>
        <v>JIB zatvorenog investicionog fonda: JP-M-6</v>
      </c>
      <c r="B6" s="45"/>
      <c r="D6" s="125"/>
      <c r="E6" s="125"/>
      <c r="F6" s="125"/>
      <c r="J6" s="125"/>
    </row>
    <row r="7" spans="1:10" x14ac:dyDescent="0.2">
      <c r="B7" s="45"/>
      <c r="D7" s="125"/>
      <c r="E7" s="125"/>
      <c r="F7" s="125"/>
      <c r="J7" s="125"/>
    </row>
    <row r="8" spans="1:10" x14ac:dyDescent="0.2">
      <c r="B8" s="45"/>
      <c r="D8" s="125"/>
      <c r="E8" s="125"/>
      <c r="F8" s="125"/>
      <c r="J8" s="125"/>
    </row>
    <row r="9" spans="1:10" x14ac:dyDescent="0.2">
      <c r="B9" s="45"/>
      <c r="D9" s="125"/>
      <c r="E9" s="125"/>
      <c r="F9" s="125"/>
      <c r="J9" s="125"/>
    </row>
    <row r="10" spans="1:10" x14ac:dyDescent="0.2">
      <c r="A10" s="187" t="s">
        <v>865</v>
      </c>
      <c r="B10" s="187"/>
      <c r="C10" s="187"/>
      <c r="D10" s="187"/>
      <c r="E10" s="187"/>
      <c r="F10" s="187"/>
      <c r="G10" s="187"/>
      <c r="H10" s="187"/>
      <c r="I10" s="187"/>
      <c r="J10" s="187"/>
    </row>
    <row r="11" spans="1:10" x14ac:dyDescent="0.2">
      <c r="A11" s="187" t="s">
        <v>904</v>
      </c>
      <c r="B11" s="187"/>
      <c r="C11" s="187"/>
      <c r="D11" s="187"/>
      <c r="E11" s="187"/>
      <c r="F11" s="187"/>
      <c r="G11" s="187"/>
      <c r="H11" s="187"/>
      <c r="I11" s="187"/>
      <c r="J11" s="187"/>
    </row>
    <row r="12" spans="1:10" x14ac:dyDescent="0.2">
      <c r="A12" s="138"/>
      <c r="B12" s="45"/>
      <c r="C12" s="138"/>
      <c r="D12" s="124"/>
      <c r="E12" s="124"/>
      <c r="F12" s="124"/>
      <c r="G12" s="138"/>
      <c r="H12" s="138"/>
      <c r="I12" s="138"/>
      <c r="J12" s="124"/>
    </row>
    <row r="13" spans="1:10" x14ac:dyDescent="0.2">
      <c r="A13" s="138"/>
      <c r="B13" s="45"/>
      <c r="C13" s="138"/>
      <c r="D13" s="124"/>
      <c r="E13" s="124"/>
      <c r="F13" s="124"/>
      <c r="G13" s="138"/>
      <c r="H13" s="138"/>
      <c r="I13" s="138"/>
      <c r="J13" s="124"/>
    </row>
    <row r="14" spans="1:10" ht="89.25" customHeight="1" x14ac:dyDescent="0.2">
      <c r="A14" s="39" t="s">
        <v>864</v>
      </c>
      <c r="B14" s="39" t="s">
        <v>863</v>
      </c>
      <c r="C14" s="39" t="s">
        <v>748</v>
      </c>
      <c r="D14" s="123" t="s">
        <v>862</v>
      </c>
      <c r="E14" s="123" t="s">
        <v>861</v>
      </c>
      <c r="F14" s="123" t="s">
        <v>860</v>
      </c>
      <c r="G14" s="39" t="s">
        <v>859</v>
      </c>
      <c r="H14" s="39" t="s">
        <v>858</v>
      </c>
      <c r="I14" s="39" t="s">
        <v>857</v>
      </c>
      <c r="J14" s="123" t="s">
        <v>856</v>
      </c>
    </row>
    <row r="15" spans="1:10" x14ac:dyDescent="0.2">
      <c r="A15" s="34">
        <v>1</v>
      </c>
      <c r="B15" s="39">
        <v>2</v>
      </c>
      <c r="C15" s="34">
        <v>3</v>
      </c>
      <c r="D15" s="122">
        <v>4</v>
      </c>
      <c r="E15" s="122">
        <v>5</v>
      </c>
      <c r="F15" s="122">
        <v>6</v>
      </c>
      <c r="G15" s="122">
        <v>7</v>
      </c>
      <c r="H15" s="122">
        <v>8</v>
      </c>
      <c r="I15" s="122">
        <v>9</v>
      </c>
      <c r="J15" s="122">
        <v>10</v>
      </c>
    </row>
    <row r="16" spans="1:10" x14ac:dyDescent="0.2">
      <c r="A16" s="119">
        <v>44926</v>
      </c>
      <c r="B16" s="121" t="s">
        <v>855</v>
      </c>
      <c r="C16" s="120">
        <v>873108.9</v>
      </c>
      <c r="D16" s="120">
        <v>799379.70400000003</v>
      </c>
      <c r="E16" s="120">
        <v>0</v>
      </c>
      <c r="F16" s="120">
        <v>0</v>
      </c>
      <c r="G16" s="120">
        <v>-73729.195999999996</v>
      </c>
      <c r="H16" s="120">
        <v>0</v>
      </c>
      <c r="I16" s="120">
        <v>0</v>
      </c>
      <c r="J16" s="120">
        <v>-73729.195999999996</v>
      </c>
    </row>
    <row r="17" spans="1:10" x14ac:dyDescent="0.2">
      <c r="A17" s="119">
        <v>44926</v>
      </c>
      <c r="B17" s="121" t="s">
        <v>854</v>
      </c>
      <c r="C17" s="120">
        <v>4137.6000000000004</v>
      </c>
      <c r="D17" s="120">
        <v>6299.4960000000001</v>
      </c>
      <c r="E17" s="120">
        <v>0</v>
      </c>
      <c r="F17" s="120">
        <v>0</v>
      </c>
      <c r="G17" s="120">
        <v>2161.8960000000002</v>
      </c>
      <c r="H17" s="120">
        <v>0</v>
      </c>
      <c r="I17" s="120">
        <v>0</v>
      </c>
      <c r="J17" s="120">
        <v>2161.8960000000002</v>
      </c>
    </row>
    <row r="18" spans="1:10" x14ac:dyDescent="0.2">
      <c r="A18" s="119">
        <v>44926</v>
      </c>
      <c r="B18" s="121" t="s">
        <v>853</v>
      </c>
      <c r="C18" s="120">
        <v>5369245.5618000003</v>
      </c>
      <c r="D18" s="120">
        <v>6495019.0164000001</v>
      </c>
      <c r="E18" s="120">
        <v>0</v>
      </c>
      <c r="F18" s="120">
        <v>0</v>
      </c>
      <c r="G18" s="120">
        <v>1125773.4546000001</v>
      </c>
      <c r="H18" s="120">
        <v>0</v>
      </c>
      <c r="I18" s="120">
        <v>0</v>
      </c>
      <c r="J18" s="120">
        <v>1125773.4546000001</v>
      </c>
    </row>
    <row r="19" spans="1:10" x14ac:dyDescent="0.2">
      <c r="A19" s="119">
        <v>44926</v>
      </c>
      <c r="B19" s="121" t="s">
        <v>852</v>
      </c>
      <c r="C19" s="120">
        <v>916746.33600000001</v>
      </c>
      <c r="D19" s="120">
        <v>782063.84959999996</v>
      </c>
      <c r="E19" s="120">
        <v>0</v>
      </c>
      <c r="F19" s="120">
        <v>0</v>
      </c>
      <c r="G19" s="120">
        <v>-134682.48639999999</v>
      </c>
      <c r="H19" s="120">
        <v>0</v>
      </c>
      <c r="I19" s="120">
        <v>0</v>
      </c>
      <c r="J19" s="120">
        <v>-134682.48639999999</v>
      </c>
    </row>
    <row r="20" spans="1:10" x14ac:dyDescent="0.2">
      <c r="A20" s="119">
        <v>44926</v>
      </c>
      <c r="B20" s="121" t="s">
        <v>851</v>
      </c>
      <c r="C20" s="120">
        <v>4461122.8512000004</v>
      </c>
      <c r="D20" s="120">
        <v>7963793.3055999996</v>
      </c>
      <c r="E20" s="120">
        <v>0</v>
      </c>
      <c r="F20" s="120">
        <v>0</v>
      </c>
      <c r="G20" s="120">
        <v>3502670.4544000002</v>
      </c>
      <c r="H20" s="120">
        <v>0</v>
      </c>
      <c r="I20" s="120">
        <v>0</v>
      </c>
      <c r="J20" s="120">
        <v>3502670.4544000002</v>
      </c>
    </row>
    <row r="21" spans="1:10" x14ac:dyDescent="0.2">
      <c r="A21" s="119">
        <v>44926</v>
      </c>
      <c r="B21" s="121" t="s">
        <v>850</v>
      </c>
      <c r="C21" s="120">
        <v>45319.4833</v>
      </c>
      <c r="D21" s="120">
        <v>46454.835700000003</v>
      </c>
      <c r="E21" s="120">
        <v>0</v>
      </c>
      <c r="F21" s="120">
        <v>0</v>
      </c>
      <c r="G21" s="120">
        <v>1135.3524</v>
      </c>
      <c r="H21" s="120">
        <v>0</v>
      </c>
      <c r="I21" s="120">
        <v>0</v>
      </c>
      <c r="J21" s="120">
        <v>1135.3524</v>
      </c>
    </row>
    <row r="22" spans="1:10" x14ac:dyDescent="0.2">
      <c r="A22" s="119">
        <v>44926</v>
      </c>
      <c r="B22" s="121" t="s">
        <v>849</v>
      </c>
      <c r="C22" s="120">
        <v>645337.69999999995</v>
      </c>
      <c r="D22" s="120">
        <v>645337.69999999995</v>
      </c>
      <c r="E22" s="120">
        <v>0</v>
      </c>
      <c r="F22" s="120">
        <v>0</v>
      </c>
      <c r="G22" s="120">
        <v>0</v>
      </c>
      <c r="H22" s="120">
        <v>0</v>
      </c>
      <c r="I22" s="120">
        <v>0</v>
      </c>
      <c r="J22" s="120">
        <v>0</v>
      </c>
    </row>
    <row r="23" spans="1:10" x14ac:dyDescent="0.2">
      <c r="A23" s="119">
        <v>44926</v>
      </c>
      <c r="B23" s="121" t="s">
        <v>848</v>
      </c>
      <c r="C23" s="120">
        <v>295936.9008</v>
      </c>
      <c r="D23" s="120">
        <v>278597.15039999998</v>
      </c>
      <c r="E23" s="120">
        <v>0</v>
      </c>
      <c r="F23" s="120">
        <v>0</v>
      </c>
      <c r="G23" s="120">
        <v>-17339.750400000001</v>
      </c>
      <c r="H23" s="120">
        <v>0</v>
      </c>
      <c r="I23" s="120">
        <v>0</v>
      </c>
      <c r="J23" s="120">
        <v>-17339.750400000001</v>
      </c>
    </row>
    <row r="24" spans="1:10" x14ac:dyDescent="0.2">
      <c r="A24" s="119">
        <v>44926</v>
      </c>
      <c r="B24" s="121" t="s">
        <v>847</v>
      </c>
      <c r="C24" s="120">
        <v>0</v>
      </c>
      <c r="D24" s="120">
        <v>0</v>
      </c>
      <c r="E24" s="120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</row>
    <row r="25" spans="1:10" x14ac:dyDescent="0.2">
      <c r="A25" s="119">
        <v>44926</v>
      </c>
      <c r="B25" s="121" t="s">
        <v>846</v>
      </c>
      <c r="C25" s="120">
        <v>13372485.936000001</v>
      </c>
      <c r="D25" s="120">
        <v>15346921.488</v>
      </c>
      <c r="E25" s="120">
        <v>0</v>
      </c>
      <c r="F25" s="120">
        <v>0</v>
      </c>
      <c r="G25" s="120">
        <v>1974435.5519999999</v>
      </c>
      <c r="H25" s="120">
        <v>0</v>
      </c>
      <c r="I25" s="120">
        <v>0</v>
      </c>
      <c r="J25" s="120">
        <v>1974435.5519999999</v>
      </c>
    </row>
    <row r="26" spans="1:10" x14ac:dyDescent="0.2">
      <c r="A26" s="119">
        <v>44926</v>
      </c>
      <c r="B26" s="121" t="s">
        <v>845</v>
      </c>
      <c r="C26" s="120">
        <v>276397.56</v>
      </c>
      <c r="D26" s="120">
        <v>249727.62</v>
      </c>
      <c r="E26" s="120">
        <v>0</v>
      </c>
      <c r="F26" s="120">
        <v>0</v>
      </c>
      <c r="G26" s="120">
        <v>-26669.94</v>
      </c>
      <c r="H26" s="120">
        <v>0</v>
      </c>
      <c r="I26" s="120">
        <v>0</v>
      </c>
      <c r="J26" s="120">
        <v>-26669.94</v>
      </c>
    </row>
    <row r="27" spans="1:10" x14ac:dyDescent="0.2">
      <c r="A27" s="119">
        <v>44926</v>
      </c>
      <c r="B27" s="121" t="s">
        <v>844</v>
      </c>
      <c r="C27" s="120">
        <v>105550.5842</v>
      </c>
      <c r="D27" s="120">
        <v>106092.4868</v>
      </c>
      <c r="E27" s="120">
        <v>0</v>
      </c>
      <c r="F27" s="120">
        <v>0</v>
      </c>
      <c r="G27" s="120">
        <v>541.90260000000001</v>
      </c>
      <c r="H27" s="120">
        <v>0</v>
      </c>
      <c r="I27" s="120">
        <v>0</v>
      </c>
      <c r="J27" s="120">
        <v>541.90260000000001</v>
      </c>
    </row>
    <row r="28" spans="1:10" x14ac:dyDescent="0.2">
      <c r="A28" s="119">
        <v>44926</v>
      </c>
      <c r="B28" s="121" t="s">
        <v>843</v>
      </c>
      <c r="C28" s="120">
        <v>392875.21396000998</v>
      </c>
      <c r="D28" s="120">
        <v>412689.97989000002</v>
      </c>
      <c r="E28" s="120">
        <v>0</v>
      </c>
      <c r="F28" s="120">
        <v>0</v>
      </c>
      <c r="G28" s="120">
        <v>-43719.194609999999</v>
      </c>
      <c r="H28" s="120">
        <v>63533.960539990003</v>
      </c>
      <c r="I28" s="120">
        <v>0</v>
      </c>
      <c r="J28" s="120">
        <v>19814.765929990001</v>
      </c>
    </row>
    <row r="29" spans="1:10" x14ac:dyDescent="0.2">
      <c r="A29" s="119">
        <v>44926</v>
      </c>
      <c r="B29" s="121" t="s">
        <v>842</v>
      </c>
      <c r="C29" s="120">
        <v>287216.38758179999</v>
      </c>
      <c r="D29" s="120">
        <v>322970.46165000001</v>
      </c>
      <c r="E29" s="120">
        <v>0</v>
      </c>
      <c r="F29" s="120">
        <v>0</v>
      </c>
      <c r="G29" s="120">
        <v>-4076.326215</v>
      </c>
      <c r="H29" s="120">
        <v>39830.400283199997</v>
      </c>
      <c r="I29" s="120">
        <v>0</v>
      </c>
      <c r="J29" s="120">
        <v>35754.074068200003</v>
      </c>
    </row>
    <row r="30" spans="1:10" x14ac:dyDescent="0.2">
      <c r="A30" s="119">
        <v>44926</v>
      </c>
      <c r="B30" s="121" t="s">
        <v>841</v>
      </c>
      <c r="C30" s="120">
        <v>227951.9865</v>
      </c>
      <c r="D30" s="120">
        <v>102681.075</v>
      </c>
      <c r="E30" s="120">
        <v>0</v>
      </c>
      <c r="F30" s="120">
        <v>0</v>
      </c>
      <c r="G30" s="120">
        <v>-125270.9115</v>
      </c>
      <c r="H30" s="120">
        <v>0</v>
      </c>
      <c r="I30" s="120">
        <v>0</v>
      </c>
      <c r="J30" s="120">
        <v>-125270.9115</v>
      </c>
    </row>
    <row r="31" spans="1:10" x14ac:dyDescent="0.2">
      <c r="A31" s="119">
        <v>44926</v>
      </c>
      <c r="B31" s="121" t="s">
        <v>840</v>
      </c>
      <c r="C31" s="120">
        <v>507667.16536300001</v>
      </c>
      <c r="D31" s="120">
        <v>285691.99975999998</v>
      </c>
      <c r="E31" s="120">
        <v>0</v>
      </c>
      <c r="F31" s="120">
        <v>0</v>
      </c>
      <c r="G31" s="120">
        <v>-221975.165603</v>
      </c>
      <c r="H31" s="120">
        <v>0</v>
      </c>
      <c r="I31" s="120">
        <v>0</v>
      </c>
      <c r="J31" s="120">
        <v>-221975.165603</v>
      </c>
    </row>
    <row r="32" spans="1:10" x14ac:dyDescent="0.2">
      <c r="A32" s="119">
        <v>44926</v>
      </c>
      <c r="B32" s="121" t="s">
        <v>839</v>
      </c>
      <c r="C32" s="120">
        <v>976643.83763121883</v>
      </c>
      <c r="D32" s="120">
        <v>755219.30662499997</v>
      </c>
      <c r="E32" s="120">
        <v>0</v>
      </c>
      <c r="F32" s="120">
        <v>0</v>
      </c>
      <c r="G32" s="120">
        <v>-221424.53100621881</v>
      </c>
      <c r="H32" s="120">
        <v>0</v>
      </c>
      <c r="I32" s="120">
        <v>0</v>
      </c>
      <c r="J32" s="120">
        <v>-221424.53100621881</v>
      </c>
    </row>
    <row r="33" spans="1:10" x14ac:dyDescent="0.2">
      <c r="A33" s="119">
        <v>44926</v>
      </c>
      <c r="B33" s="121" t="s">
        <v>838</v>
      </c>
      <c r="C33" s="120">
        <v>785114.168175</v>
      </c>
      <c r="D33" s="120">
        <v>408359.70153000002</v>
      </c>
      <c r="E33" s="120">
        <v>0</v>
      </c>
      <c r="F33" s="120">
        <v>0</v>
      </c>
      <c r="G33" s="120">
        <v>-376754.46664499998</v>
      </c>
      <c r="H33" s="120">
        <v>0</v>
      </c>
      <c r="I33" s="120">
        <v>0</v>
      </c>
      <c r="J33" s="120">
        <v>-376754.46664499998</v>
      </c>
    </row>
    <row r="34" spans="1:10" x14ac:dyDescent="0.2">
      <c r="A34" s="119">
        <v>44926</v>
      </c>
      <c r="B34" s="121" t="s">
        <v>837</v>
      </c>
      <c r="C34" s="120">
        <v>436330.73045879998</v>
      </c>
      <c r="D34" s="120">
        <v>286216.04485020001</v>
      </c>
      <c r="E34" s="120">
        <v>0</v>
      </c>
      <c r="F34" s="120">
        <v>0</v>
      </c>
      <c r="G34" s="120">
        <v>-150114.6856086</v>
      </c>
      <c r="H34" s="120">
        <v>0</v>
      </c>
      <c r="I34" s="120">
        <v>0</v>
      </c>
      <c r="J34" s="120">
        <v>-150114.6856086</v>
      </c>
    </row>
    <row r="35" spans="1:10" x14ac:dyDescent="0.2">
      <c r="A35" s="119">
        <v>44926</v>
      </c>
      <c r="B35" s="121" t="s">
        <v>836</v>
      </c>
      <c r="C35" s="120">
        <v>628525.52879999997</v>
      </c>
      <c r="D35" s="120">
        <v>789725.03740000003</v>
      </c>
      <c r="E35" s="120">
        <v>0</v>
      </c>
      <c r="F35" s="120">
        <v>0</v>
      </c>
      <c r="G35" s="120">
        <v>161199.5086</v>
      </c>
      <c r="H35" s="120">
        <v>0</v>
      </c>
      <c r="I35" s="120">
        <v>0</v>
      </c>
      <c r="J35" s="120">
        <v>161199.5086</v>
      </c>
    </row>
    <row r="36" spans="1:10" x14ac:dyDescent="0.2">
      <c r="A36" s="119">
        <v>44926</v>
      </c>
      <c r="B36" s="121" t="s">
        <v>835</v>
      </c>
      <c r="C36" s="120">
        <v>723720.27330899995</v>
      </c>
      <c r="D36" s="120">
        <v>700194.57215400005</v>
      </c>
      <c r="E36" s="120">
        <v>0</v>
      </c>
      <c r="F36" s="120">
        <v>0</v>
      </c>
      <c r="G36" s="120">
        <v>-23525.701154999999</v>
      </c>
      <c r="H36" s="120">
        <v>0</v>
      </c>
      <c r="I36" s="120">
        <v>0</v>
      </c>
      <c r="J36" s="120">
        <v>-23525.701154999999</v>
      </c>
    </row>
    <row r="37" spans="1:10" x14ac:dyDescent="0.2">
      <c r="A37" s="119">
        <v>44926</v>
      </c>
      <c r="B37" s="121" t="s">
        <v>905</v>
      </c>
      <c r="C37" s="120">
        <v>235258.13411380001</v>
      </c>
      <c r="D37" s="120">
        <v>218138.68801340001</v>
      </c>
      <c r="E37" s="120">
        <v>0</v>
      </c>
      <c r="F37" s="120">
        <v>0</v>
      </c>
      <c r="G37" s="120">
        <v>-17271.978229799999</v>
      </c>
      <c r="H37" s="120">
        <v>152.5321294</v>
      </c>
      <c r="I37" s="120">
        <v>0</v>
      </c>
      <c r="J37" s="120">
        <v>-17119.4461004</v>
      </c>
    </row>
    <row r="38" spans="1:10" x14ac:dyDescent="0.2">
      <c r="A38" s="119">
        <v>44926</v>
      </c>
      <c r="B38" s="121" t="s">
        <v>894</v>
      </c>
      <c r="C38" s="120">
        <v>545169.86918799998</v>
      </c>
      <c r="D38" s="120">
        <v>428971.813326</v>
      </c>
      <c r="E38" s="120">
        <v>0</v>
      </c>
      <c r="F38" s="120">
        <v>0</v>
      </c>
      <c r="G38" s="120">
        <v>-92218.491414000004</v>
      </c>
      <c r="H38" s="120">
        <v>-23979.564448000001</v>
      </c>
      <c r="I38" s="120">
        <v>0</v>
      </c>
      <c r="J38" s="120">
        <v>-116198.05586199999</v>
      </c>
    </row>
    <row r="39" spans="1:10" x14ac:dyDescent="0.2">
      <c r="A39" s="119">
        <v>44926</v>
      </c>
      <c r="B39" s="121" t="s">
        <v>834</v>
      </c>
      <c r="C39" s="120">
        <v>2400026.9613689999</v>
      </c>
      <c r="D39" s="120">
        <v>2816933.0532499999</v>
      </c>
      <c r="E39" s="120">
        <v>0</v>
      </c>
      <c r="F39" s="120">
        <v>0</v>
      </c>
      <c r="G39" s="120">
        <v>416906.09188099997</v>
      </c>
      <c r="H39" s="120">
        <v>0</v>
      </c>
      <c r="I39" s="120">
        <v>0</v>
      </c>
      <c r="J39" s="120">
        <v>416906.09188099997</v>
      </c>
    </row>
    <row r="40" spans="1:10" x14ac:dyDescent="0.2">
      <c r="A40" s="119">
        <v>44926</v>
      </c>
      <c r="B40" s="121" t="s">
        <v>833</v>
      </c>
      <c r="C40" s="120">
        <v>123217.29</v>
      </c>
      <c r="D40" s="120">
        <v>195094.04250000001</v>
      </c>
      <c r="E40" s="120">
        <v>0</v>
      </c>
      <c r="F40" s="120">
        <v>0</v>
      </c>
      <c r="G40" s="120">
        <v>71876.752500000002</v>
      </c>
      <c r="H40" s="120">
        <v>0</v>
      </c>
      <c r="I40" s="120">
        <v>0</v>
      </c>
      <c r="J40" s="120">
        <v>71876.752500000002</v>
      </c>
    </row>
    <row r="41" spans="1:10" x14ac:dyDescent="0.2">
      <c r="A41" s="119">
        <v>44926</v>
      </c>
      <c r="B41" s="121" t="s">
        <v>832</v>
      </c>
      <c r="C41" s="120">
        <v>0</v>
      </c>
      <c r="D41" s="120">
        <v>0</v>
      </c>
      <c r="E41" s="120">
        <v>0</v>
      </c>
      <c r="F41" s="120">
        <v>0</v>
      </c>
      <c r="G41" s="120">
        <v>0</v>
      </c>
      <c r="H41" s="120">
        <v>0</v>
      </c>
      <c r="I41" s="120">
        <v>0</v>
      </c>
      <c r="J41" s="120">
        <v>0</v>
      </c>
    </row>
    <row r="42" spans="1:10" x14ac:dyDescent="0.2">
      <c r="A42" s="119">
        <v>44926</v>
      </c>
      <c r="B42" s="121" t="s">
        <v>831</v>
      </c>
      <c r="C42" s="120">
        <v>852649.72824683995</v>
      </c>
      <c r="D42" s="120">
        <v>930288.51464399998</v>
      </c>
      <c r="E42" s="120">
        <v>0</v>
      </c>
      <c r="F42" s="120">
        <v>0</v>
      </c>
      <c r="G42" s="120">
        <v>75801.286378399993</v>
      </c>
      <c r="H42" s="120">
        <v>1837.5000187600001</v>
      </c>
      <c r="I42" s="120">
        <v>0</v>
      </c>
      <c r="J42" s="120">
        <v>77638.786397160002</v>
      </c>
    </row>
    <row r="43" spans="1:10" x14ac:dyDescent="0.2">
      <c r="A43" s="119">
        <v>44926</v>
      </c>
      <c r="B43" s="121" t="s">
        <v>830</v>
      </c>
      <c r="C43" s="120">
        <v>114724.66324232001</v>
      </c>
      <c r="D43" s="120">
        <v>51780.456280799997</v>
      </c>
      <c r="E43" s="120">
        <v>0</v>
      </c>
      <c r="F43" s="120">
        <v>0</v>
      </c>
      <c r="G43" s="120">
        <v>-51603.429079840003</v>
      </c>
      <c r="H43" s="120">
        <v>-11340.77788168</v>
      </c>
      <c r="I43" s="120">
        <v>0</v>
      </c>
      <c r="J43" s="120">
        <v>-62944.206961520002</v>
      </c>
    </row>
    <row r="44" spans="1:10" x14ac:dyDescent="0.2">
      <c r="A44" s="119">
        <v>44926</v>
      </c>
      <c r="B44" s="121" t="s">
        <v>829</v>
      </c>
      <c r="C44" s="120">
        <v>1085436.75425</v>
      </c>
      <c r="D44" s="120">
        <v>911612.36300000001</v>
      </c>
      <c r="E44" s="120">
        <v>0</v>
      </c>
      <c r="F44" s="120">
        <v>0</v>
      </c>
      <c r="G44" s="120">
        <v>-173824.39124999999</v>
      </c>
      <c r="H44" s="120">
        <v>0</v>
      </c>
      <c r="I44" s="120">
        <v>0</v>
      </c>
      <c r="J44" s="120">
        <v>-173824.39124999999</v>
      </c>
    </row>
    <row r="45" spans="1:10" x14ac:dyDescent="0.2">
      <c r="A45" s="119">
        <v>44926</v>
      </c>
      <c r="B45" s="121" t="s">
        <v>828</v>
      </c>
      <c r="C45" s="120">
        <v>402269.10798730818</v>
      </c>
      <c r="D45" s="120">
        <v>350522.42938649998</v>
      </c>
      <c r="E45" s="120">
        <v>0</v>
      </c>
      <c r="F45" s="120">
        <v>0</v>
      </c>
      <c r="G45" s="120">
        <v>-122159.593395</v>
      </c>
      <c r="H45" s="120">
        <v>70412.914794191805</v>
      </c>
      <c r="I45" s="120">
        <v>0</v>
      </c>
      <c r="J45" s="120">
        <v>-51746.678600808198</v>
      </c>
    </row>
    <row r="46" spans="1:10" x14ac:dyDescent="0.2">
      <c r="A46" s="119">
        <v>44926</v>
      </c>
      <c r="B46" s="121" t="s">
        <v>827</v>
      </c>
      <c r="C46" s="120">
        <v>609115.96988280001</v>
      </c>
      <c r="D46" s="120">
        <v>486036.71292600001</v>
      </c>
      <c r="E46" s="120">
        <v>0</v>
      </c>
      <c r="F46" s="120">
        <v>0</v>
      </c>
      <c r="G46" s="120">
        <v>-178209.72064799999</v>
      </c>
      <c r="H46" s="120">
        <v>55130.463691199999</v>
      </c>
      <c r="I46" s="120">
        <v>0</v>
      </c>
      <c r="J46" s="120">
        <v>-123079.2569568</v>
      </c>
    </row>
    <row r="47" spans="1:10" x14ac:dyDescent="0.2">
      <c r="A47" s="119">
        <v>44926</v>
      </c>
      <c r="B47" s="121" t="s">
        <v>826</v>
      </c>
      <c r="C47" s="120">
        <v>546524.52116200002</v>
      </c>
      <c r="D47" s="120">
        <v>548693.86266450002</v>
      </c>
      <c r="E47" s="120">
        <v>0</v>
      </c>
      <c r="F47" s="120">
        <v>0</v>
      </c>
      <c r="G47" s="120">
        <v>-9861.8488605000002</v>
      </c>
      <c r="H47" s="120">
        <v>12031.190363</v>
      </c>
      <c r="I47" s="120">
        <v>0</v>
      </c>
      <c r="J47" s="120">
        <v>2169.3415024999999</v>
      </c>
    </row>
    <row r="48" spans="1:10" x14ac:dyDescent="0.2">
      <c r="A48" s="119">
        <v>44926</v>
      </c>
      <c r="B48" s="121" t="s">
        <v>825</v>
      </c>
      <c r="C48" s="120">
        <v>558277.56831623195</v>
      </c>
      <c r="D48" s="120">
        <v>482400.10917000001</v>
      </c>
      <c r="E48" s="120">
        <v>0</v>
      </c>
      <c r="F48" s="120">
        <v>0</v>
      </c>
      <c r="G48" s="120">
        <v>-145124.914815</v>
      </c>
      <c r="H48" s="120">
        <v>69247.455668768001</v>
      </c>
      <c r="I48" s="120">
        <v>0</v>
      </c>
      <c r="J48" s="120">
        <v>-75877.459146231995</v>
      </c>
    </row>
    <row r="49" spans="1:10" x14ac:dyDescent="0.2">
      <c r="A49" s="119">
        <v>44926</v>
      </c>
      <c r="B49" s="121" t="s">
        <v>824</v>
      </c>
      <c r="C49" s="120">
        <v>749761.17651875003</v>
      </c>
      <c r="D49" s="120">
        <v>907053.63890625001</v>
      </c>
      <c r="E49" s="120">
        <v>0</v>
      </c>
      <c r="F49" s="120">
        <v>0</v>
      </c>
      <c r="G49" s="120">
        <v>107409.27037499999</v>
      </c>
      <c r="H49" s="120">
        <v>49883.192012500003</v>
      </c>
      <c r="I49" s="120">
        <v>0</v>
      </c>
      <c r="J49" s="120">
        <v>157292.46238750001</v>
      </c>
    </row>
    <row r="50" spans="1:10" x14ac:dyDescent="0.2">
      <c r="A50" s="119">
        <v>44926</v>
      </c>
      <c r="B50" s="121" t="s">
        <v>823</v>
      </c>
      <c r="C50" s="120">
        <v>1956297.723717062</v>
      </c>
      <c r="D50" s="120">
        <v>1679918.8546732501</v>
      </c>
      <c r="E50" s="120">
        <v>0</v>
      </c>
      <c r="F50" s="120">
        <v>0</v>
      </c>
      <c r="G50" s="120">
        <v>-346566.02747960022</v>
      </c>
      <c r="H50" s="120">
        <v>70187.158435788297</v>
      </c>
      <c r="I50" s="120">
        <v>0</v>
      </c>
      <c r="J50" s="120">
        <v>-276378.86904381192</v>
      </c>
    </row>
    <row r="51" spans="1:10" x14ac:dyDescent="0.2">
      <c r="A51" s="119">
        <v>44926</v>
      </c>
      <c r="B51" s="121" t="s">
        <v>822</v>
      </c>
      <c r="C51" s="120">
        <v>450308.34717000002</v>
      </c>
      <c r="D51" s="120">
        <v>265587.23086200003</v>
      </c>
      <c r="E51" s="120">
        <v>0</v>
      </c>
      <c r="F51" s="120">
        <v>0</v>
      </c>
      <c r="G51" s="120">
        <v>-251920.99423800001</v>
      </c>
      <c r="H51" s="120">
        <v>67199.877930000002</v>
      </c>
      <c r="I51" s="120">
        <v>0</v>
      </c>
      <c r="J51" s="120">
        <v>-184721.116308</v>
      </c>
    </row>
    <row r="52" spans="1:10" x14ac:dyDescent="0.2">
      <c r="A52" s="119">
        <v>44926</v>
      </c>
      <c r="B52" s="121" t="s">
        <v>821</v>
      </c>
      <c r="C52" s="120">
        <v>475340.85886869999</v>
      </c>
      <c r="D52" s="120">
        <v>423025.29138150002</v>
      </c>
      <c r="E52" s="120">
        <v>0</v>
      </c>
      <c r="F52" s="120">
        <v>0</v>
      </c>
      <c r="G52" s="120">
        <v>-105059.194047</v>
      </c>
      <c r="H52" s="120">
        <v>52743.626559800003</v>
      </c>
      <c r="I52" s="120">
        <v>0</v>
      </c>
      <c r="J52" s="120">
        <v>-52315.567487200002</v>
      </c>
    </row>
    <row r="53" spans="1:10" x14ac:dyDescent="0.2">
      <c r="A53" s="119"/>
      <c r="B53" s="121" t="s">
        <v>820</v>
      </c>
      <c r="C53" s="120">
        <v>42435813.37911164</v>
      </c>
      <c r="D53" s="120">
        <v>47479491.892343402</v>
      </c>
      <c r="E53" s="120">
        <v>0</v>
      </c>
      <c r="F53" s="120">
        <v>0</v>
      </c>
      <c r="G53" s="120">
        <v>4526808.5831348412</v>
      </c>
      <c r="H53" s="120">
        <v>516869.93009691808</v>
      </c>
      <c r="I53" s="120"/>
      <c r="J53" s="120">
        <v>5043678.513231759</v>
      </c>
    </row>
    <row r="54" spans="1:10" ht="15.95" customHeight="1" x14ac:dyDescent="0.2">
      <c r="A54" s="119"/>
      <c r="B54" s="121" t="s">
        <v>819</v>
      </c>
      <c r="C54" s="120"/>
      <c r="D54" s="120"/>
      <c r="E54" s="120"/>
      <c r="F54" s="120"/>
      <c r="G54" s="120"/>
      <c r="H54" s="120"/>
      <c r="I54" s="120"/>
      <c r="J54" s="120"/>
    </row>
    <row r="55" spans="1:10" ht="15.95" customHeight="1" x14ac:dyDescent="0.2">
      <c r="A55" s="119"/>
      <c r="B55" s="121" t="s">
        <v>818</v>
      </c>
      <c r="C55" s="120"/>
      <c r="D55" s="120"/>
      <c r="E55" s="120"/>
      <c r="F55" s="120"/>
      <c r="G55" s="120"/>
      <c r="H55" s="120"/>
      <c r="I55" s="120"/>
      <c r="J55" s="120"/>
    </row>
    <row r="56" spans="1:10" ht="15.95" customHeight="1" x14ac:dyDescent="0.2">
      <c r="A56" s="119">
        <v>44926</v>
      </c>
      <c r="B56" s="121" t="s">
        <v>817</v>
      </c>
      <c r="C56" s="120">
        <v>355817.52982223028</v>
      </c>
      <c r="D56" s="120">
        <v>355817.52982223028</v>
      </c>
      <c r="E56" s="120">
        <v>1671.1229007872</v>
      </c>
      <c r="F56" s="120">
        <v>0</v>
      </c>
      <c r="G56" s="120">
        <v>0</v>
      </c>
      <c r="H56" s="120">
        <v>0</v>
      </c>
      <c r="I56" s="120">
        <v>0</v>
      </c>
      <c r="J56" s="120">
        <v>1671.1229007872</v>
      </c>
    </row>
    <row r="57" spans="1:10" ht="15.95" customHeight="1" x14ac:dyDescent="0.2">
      <c r="A57" s="119">
        <v>44926</v>
      </c>
      <c r="B57" s="121" t="s">
        <v>816</v>
      </c>
      <c r="C57" s="120">
        <v>654541.24971487536</v>
      </c>
      <c r="D57" s="120">
        <v>654541.24971487536</v>
      </c>
      <c r="E57" s="120">
        <v>3662.2441869347999</v>
      </c>
      <c r="F57" s="120">
        <v>0</v>
      </c>
      <c r="G57" s="120">
        <v>0</v>
      </c>
      <c r="H57" s="120">
        <v>0</v>
      </c>
      <c r="I57" s="120">
        <v>0</v>
      </c>
      <c r="J57" s="120">
        <v>3662.2441869347999</v>
      </c>
    </row>
    <row r="58" spans="1:10" ht="15.95" customHeight="1" x14ac:dyDescent="0.2">
      <c r="A58" s="119">
        <v>44926</v>
      </c>
      <c r="B58" s="121" t="s">
        <v>895</v>
      </c>
      <c r="C58" s="120">
        <v>551371.66799999995</v>
      </c>
      <c r="D58" s="120">
        <v>551371.66799999995</v>
      </c>
      <c r="E58" s="120">
        <v>-4167.4181188577004</v>
      </c>
      <c r="F58" s="120">
        <v>0</v>
      </c>
      <c r="G58" s="120">
        <v>0</v>
      </c>
      <c r="H58" s="120">
        <v>0</v>
      </c>
      <c r="I58" s="120">
        <v>0</v>
      </c>
      <c r="J58" s="120">
        <v>-4167.4181188577004</v>
      </c>
    </row>
    <row r="59" spans="1:10" ht="15.95" customHeight="1" x14ac:dyDescent="0.2">
      <c r="A59" s="119">
        <v>44926</v>
      </c>
      <c r="B59" s="121" t="s">
        <v>815</v>
      </c>
      <c r="C59" s="120">
        <v>112911.8803640703</v>
      </c>
      <c r="D59" s="120">
        <v>112911.8803640703</v>
      </c>
      <c r="E59" s="120">
        <v>2327.0461155705002</v>
      </c>
      <c r="F59" s="120">
        <v>0</v>
      </c>
      <c r="G59" s="120">
        <v>0</v>
      </c>
      <c r="H59" s="120">
        <v>0</v>
      </c>
      <c r="I59" s="120">
        <v>0</v>
      </c>
      <c r="J59" s="120">
        <v>2327.0461155705002</v>
      </c>
    </row>
    <row r="60" spans="1:10" ht="15.95" customHeight="1" x14ac:dyDescent="0.2">
      <c r="A60" s="119">
        <v>44926</v>
      </c>
      <c r="B60" s="121" t="s">
        <v>814</v>
      </c>
      <c r="C60" s="120">
        <v>752.7009606396</v>
      </c>
      <c r="D60" s="120">
        <v>752.7009606396</v>
      </c>
      <c r="E60" s="120">
        <v>33.2486146456</v>
      </c>
      <c r="F60" s="120">
        <v>0</v>
      </c>
      <c r="G60" s="120">
        <v>0</v>
      </c>
      <c r="H60" s="120">
        <v>0</v>
      </c>
      <c r="I60" s="120">
        <v>0</v>
      </c>
      <c r="J60" s="120">
        <v>33.2486146456</v>
      </c>
    </row>
    <row r="61" spans="1:10" ht="15.95" customHeight="1" x14ac:dyDescent="0.2">
      <c r="A61" s="119">
        <v>44926</v>
      </c>
      <c r="B61" s="121" t="s">
        <v>813</v>
      </c>
      <c r="C61" s="120">
        <v>645719.70533962839</v>
      </c>
      <c r="D61" s="120">
        <v>645719.70533962839</v>
      </c>
      <c r="E61" s="120">
        <v>33890.273413134499</v>
      </c>
      <c r="F61" s="120">
        <v>0</v>
      </c>
      <c r="G61" s="120">
        <v>0</v>
      </c>
      <c r="H61" s="120">
        <v>0</v>
      </c>
      <c r="I61" s="120">
        <v>0</v>
      </c>
      <c r="J61" s="120">
        <v>33890.273413134499</v>
      </c>
    </row>
    <row r="62" spans="1:10" ht="15.95" customHeight="1" x14ac:dyDescent="0.2">
      <c r="A62" s="119">
        <v>44926</v>
      </c>
      <c r="B62" s="121" t="s">
        <v>812</v>
      </c>
      <c r="C62" s="120">
        <v>487589.2756809374</v>
      </c>
      <c r="D62" s="120">
        <v>487589.2756809374</v>
      </c>
      <c r="E62" s="120">
        <v>-3071.9635050533002</v>
      </c>
      <c r="F62" s="120">
        <v>0</v>
      </c>
      <c r="G62" s="120">
        <v>0</v>
      </c>
      <c r="H62" s="120">
        <v>0</v>
      </c>
      <c r="I62" s="120">
        <v>0</v>
      </c>
      <c r="J62" s="120">
        <v>-3071.9635050533002</v>
      </c>
    </row>
    <row r="63" spans="1:10" ht="15.95" customHeight="1" x14ac:dyDescent="0.2">
      <c r="A63" s="119">
        <v>44926</v>
      </c>
      <c r="B63" s="121" t="s">
        <v>811</v>
      </c>
      <c r="C63" s="120">
        <v>156987.60800163701</v>
      </c>
      <c r="D63" s="120">
        <v>156987.60800163701</v>
      </c>
      <c r="E63" s="120">
        <v>-1306.4513238417001</v>
      </c>
      <c r="F63" s="120">
        <v>0</v>
      </c>
      <c r="G63" s="120">
        <v>0</v>
      </c>
      <c r="H63" s="120">
        <v>0</v>
      </c>
      <c r="I63" s="120">
        <v>0</v>
      </c>
      <c r="J63" s="120">
        <v>-1306.4513238417001</v>
      </c>
    </row>
    <row r="64" spans="1:10" ht="15.95" customHeight="1" x14ac:dyDescent="0.2">
      <c r="A64" s="119">
        <v>44926</v>
      </c>
      <c r="B64" s="121" t="s">
        <v>810</v>
      </c>
      <c r="C64" s="120">
        <v>701749.87057859998</v>
      </c>
      <c r="D64" s="120">
        <v>701749.87057859998</v>
      </c>
      <c r="E64" s="120">
        <v>-19445.556760312102</v>
      </c>
      <c r="F64" s="120">
        <v>0</v>
      </c>
      <c r="G64" s="120">
        <v>0</v>
      </c>
      <c r="H64" s="120">
        <v>0</v>
      </c>
      <c r="I64" s="120">
        <v>0</v>
      </c>
      <c r="J64" s="120">
        <v>-19445.556760312102</v>
      </c>
    </row>
    <row r="65" spans="1:10" ht="15.95" customHeight="1" x14ac:dyDescent="0.2">
      <c r="A65" s="119"/>
      <c r="B65" s="121" t="s">
        <v>761</v>
      </c>
      <c r="C65" s="120">
        <v>3667441.4884626186</v>
      </c>
      <c r="D65" s="120">
        <v>3667441.4884626186</v>
      </c>
      <c r="E65" s="120">
        <v>13592.545523007801</v>
      </c>
      <c r="F65" s="120">
        <v>0</v>
      </c>
      <c r="G65" s="120">
        <v>0</v>
      </c>
      <c r="H65" s="120">
        <v>0</v>
      </c>
      <c r="I65" s="120"/>
      <c r="J65" s="120">
        <v>13592.545523007801</v>
      </c>
    </row>
    <row r="66" spans="1:10" ht="15.95" customHeight="1" x14ac:dyDescent="0.2">
      <c r="A66" s="119"/>
      <c r="B66" s="121" t="s">
        <v>809</v>
      </c>
      <c r="C66" s="120"/>
      <c r="D66" s="120"/>
      <c r="E66" s="120"/>
      <c r="F66" s="120"/>
      <c r="G66" s="120"/>
      <c r="H66" s="120"/>
      <c r="I66" s="120"/>
      <c r="J66" s="120"/>
    </row>
    <row r="67" spans="1:10" ht="15.95" customHeight="1" x14ac:dyDescent="0.2">
      <c r="A67" s="119"/>
      <c r="B67" s="121" t="s">
        <v>808</v>
      </c>
      <c r="C67" s="120"/>
      <c r="D67" s="120"/>
      <c r="E67" s="120"/>
      <c r="F67" s="120"/>
      <c r="G67" s="120"/>
      <c r="H67" s="120"/>
      <c r="I67" s="120"/>
      <c r="J67" s="120"/>
    </row>
    <row r="68" spans="1:10" ht="15.95" customHeight="1" x14ac:dyDescent="0.2">
      <c r="A68" s="119"/>
      <c r="B68" s="121" t="s">
        <v>807</v>
      </c>
      <c r="C68" s="120"/>
      <c r="D68" s="120"/>
      <c r="E68" s="120"/>
      <c r="F68" s="120"/>
      <c r="G68" s="120"/>
      <c r="H68" s="120"/>
      <c r="I68" s="120"/>
      <c r="J68" s="120"/>
    </row>
    <row r="69" spans="1:10" ht="15.95" customHeight="1" x14ac:dyDescent="0.2">
      <c r="A69" s="119"/>
      <c r="B69" s="118" t="s">
        <v>806</v>
      </c>
      <c r="C69" s="117">
        <v>46103254.86757426</v>
      </c>
      <c r="D69" s="117">
        <v>51146933.380806014</v>
      </c>
      <c r="E69" s="117">
        <v>13592.545523007801</v>
      </c>
      <c r="F69" s="117">
        <v>0</v>
      </c>
      <c r="G69" s="117">
        <v>4526808.5831348412</v>
      </c>
      <c r="H69" s="117">
        <v>516869.93009691808</v>
      </c>
      <c r="I69" s="117">
        <v>0</v>
      </c>
      <c r="J69" s="117">
        <v>5057271.0587547673</v>
      </c>
    </row>
    <row r="70" spans="1:10" x14ac:dyDescent="0.2">
      <c r="C70" s="139"/>
      <c r="D70" s="139"/>
      <c r="E70" s="139"/>
      <c r="F70" s="139"/>
      <c r="G70" s="139"/>
      <c r="H70" s="139"/>
      <c r="I70" s="139"/>
      <c r="J70" s="139"/>
    </row>
    <row r="72" spans="1:10" ht="34.5" customHeight="1" x14ac:dyDescent="0.2">
      <c r="A72" s="139" t="s">
        <v>83</v>
      </c>
      <c r="D72" s="138" t="s">
        <v>85</v>
      </c>
      <c r="F72" s="138" t="s">
        <v>84</v>
      </c>
      <c r="H72" s="190" t="s">
        <v>86</v>
      </c>
      <c r="I72" s="190"/>
      <c r="J72" s="190"/>
    </row>
    <row r="73" spans="1:10" ht="27" customHeight="1" x14ac:dyDescent="0.2">
      <c r="A73" s="139" t="s">
        <v>906</v>
      </c>
      <c r="D73" s="54" t="s">
        <v>341</v>
      </c>
      <c r="H73" s="215" t="s">
        <v>340</v>
      </c>
      <c r="I73" s="215"/>
      <c r="J73" s="215"/>
    </row>
  </sheetData>
  <mergeCells count="4">
    <mergeCell ref="A10:J10"/>
    <mergeCell ref="A11:J11"/>
    <mergeCell ref="H72:J72"/>
    <mergeCell ref="H73:J73"/>
  </mergeCells>
  <pageMargins left="0.7" right="0.7" top="0.75" bottom="0.75" header="0.3" footer="0.3"/>
  <pageSetup paperSize="9" scale="9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Q75"/>
  <sheetViews>
    <sheetView view="pageBreakPreview" topLeftCell="A42" zoomScaleNormal="100" zoomScaleSheetLayoutView="100" workbookViewId="0">
      <selection activeCell="F78" sqref="F78:F79"/>
    </sheetView>
  </sheetViews>
  <sheetFormatPr defaultColWidth="8" defaultRowHeight="12.75" customHeight="1" x14ac:dyDescent="0.2"/>
  <cols>
    <col min="1" max="1" width="12.7109375" style="30" customWidth="1"/>
    <col min="2" max="2" width="22.85546875" style="147" customWidth="1"/>
    <col min="3" max="3" width="17.42578125" style="30" customWidth="1"/>
    <col min="4" max="4" width="17.28515625" style="30" customWidth="1"/>
    <col min="5" max="5" width="18.28515625" style="30" customWidth="1"/>
    <col min="6" max="7" width="12.5703125" style="30" customWidth="1"/>
    <col min="8" max="8" width="15.140625" style="30" customWidth="1"/>
    <col min="9" max="9" width="11.42578125" style="30" customWidth="1"/>
    <col min="10" max="10" width="18.7109375" style="30" customWidth="1"/>
    <col min="11" max="251" width="9.140625" style="30" customWidth="1"/>
    <col min="252" max="16384" width="8" style="133"/>
  </cols>
  <sheetData>
    <row r="1" spans="1:251" x14ac:dyDescent="0.2">
      <c r="A1" s="30" t="str">
        <f>'[1]2'!A1</f>
        <v xml:space="preserve">Naziv investicionog fonda: </v>
      </c>
      <c r="B1" s="45"/>
      <c r="C1" s="6" t="s">
        <v>896</v>
      </c>
      <c r="D1" s="125"/>
      <c r="E1" s="125"/>
      <c r="F1" s="125"/>
      <c r="G1" s="125"/>
      <c r="J1" s="125"/>
    </row>
    <row r="2" spans="1:251" x14ac:dyDescent="0.2">
      <c r="A2" s="30" t="str">
        <f>'[1]2'!A2</f>
        <v xml:space="preserve">Registarski broj investicionog fonda: </v>
      </c>
      <c r="B2" s="45"/>
      <c r="D2" s="125"/>
      <c r="E2" s="125"/>
      <c r="F2" s="125"/>
      <c r="G2" s="125"/>
      <c r="J2" s="125"/>
    </row>
    <row r="3" spans="1:251" x14ac:dyDescent="0.2">
      <c r="A3" s="30" t="str">
        <f>'[1]2'!A3</f>
        <v>Naziv društva za upravljanje investicionim fondom: Društvo za upravljanje investicionim fondovima Kristal invest A.D. Banja Luka</v>
      </c>
      <c r="B3" s="45"/>
      <c r="D3" s="125"/>
      <c r="E3" s="125"/>
      <c r="F3" s="125"/>
      <c r="G3" s="125"/>
      <c r="J3" s="125"/>
    </row>
    <row r="4" spans="1:251" x14ac:dyDescent="0.2">
      <c r="A4" s="30" t="str">
        <f>'[1]2'!A4</f>
        <v>Matični broj društva za upravljanje investicionim fondom: 01935615</v>
      </c>
      <c r="B4" s="45"/>
      <c r="D4" s="125"/>
      <c r="E4" s="125"/>
      <c r="F4" s="125"/>
      <c r="G4" s="125"/>
      <c r="J4" s="125"/>
    </row>
    <row r="5" spans="1:251" x14ac:dyDescent="0.2">
      <c r="A5" s="30" t="str">
        <f>'[1]2'!A5</f>
        <v>JIB društva za upravljanje investicionim fondom: 4400819920004</v>
      </c>
      <c r="B5" s="45"/>
      <c r="D5" s="125"/>
      <c r="E5" s="125"/>
      <c r="F5" s="125"/>
      <c r="G5" s="125"/>
      <c r="J5" s="125"/>
    </row>
    <row r="6" spans="1:251" x14ac:dyDescent="0.2">
      <c r="A6" s="30" t="str">
        <f>'[1]2'!A6</f>
        <v>JIB zatvorenog investicionog fonda: JP-M-6</v>
      </c>
      <c r="B6" s="45"/>
      <c r="D6" s="125"/>
      <c r="E6" s="125"/>
      <c r="F6" s="125"/>
      <c r="G6" s="125"/>
      <c r="J6" s="125"/>
    </row>
    <row r="7" spans="1:251" x14ac:dyDescent="0.2">
      <c r="B7" s="45"/>
      <c r="D7" s="125"/>
      <c r="E7" s="125"/>
      <c r="F7" s="125"/>
      <c r="G7" s="125"/>
      <c r="J7" s="125"/>
    </row>
    <row r="8" spans="1:251" x14ac:dyDescent="0.2">
      <c r="B8" s="45"/>
      <c r="D8" s="125"/>
      <c r="E8" s="125"/>
      <c r="F8" s="125"/>
      <c r="G8" s="125"/>
      <c r="J8" s="125"/>
    </row>
    <row r="9" spans="1:251" x14ac:dyDescent="0.2">
      <c r="B9" s="45"/>
      <c r="D9" s="125"/>
      <c r="E9" s="125"/>
      <c r="F9" s="125"/>
      <c r="G9" s="125"/>
      <c r="J9" s="125"/>
    </row>
    <row r="10" spans="1:251" x14ac:dyDescent="0.2">
      <c r="A10" s="187" t="s">
        <v>865</v>
      </c>
      <c r="B10" s="187"/>
      <c r="C10" s="187"/>
      <c r="D10" s="187"/>
      <c r="E10" s="187"/>
      <c r="F10" s="187"/>
      <c r="G10" s="187"/>
      <c r="H10" s="187"/>
      <c r="I10" s="187"/>
      <c r="J10" s="187"/>
    </row>
    <row r="11" spans="1:251" x14ac:dyDescent="0.2">
      <c r="A11" s="187" t="s">
        <v>911</v>
      </c>
      <c r="B11" s="187"/>
      <c r="C11" s="187"/>
      <c r="D11" s="187"/>
      <c r="E11" s="187"/>
      <c r="F11" s="187"/>
      <c r="G11" s="187"/>
      <c r="H11" s="187"/>
      <c r="I11" s="187"/>
      <c r="J11" s="187"/>
    </row>
    <row r="12" spans="1:251" x14ac:dyDescent="0.2">
      <c r="A12" s="146"/>
      <c r="B12" s="45"/>
      <c r="C12" s="146"/>
      <c r="D12" s="124"/>
      <c r="E12" s="124"/>
      <c r="F12" s="124"/>
      <c r="G12" s="124"/>
      <c r="H12" s="146"/>
      <c r="I12" s="146"/>
      <c r="J12" s="124"/>
    </row>
    <row r="13" spans="1:251" x14ac:dyDescent="0.2">
      <c r="A13" s="146"/>
      <c r="B13" s="45"/>
      <c r="C13" s="146"/>
      <c r="D13" s="124"/>
      <c r="E13" s="124"/>
      <c r="F13" s="124"/>
      <c r="G13" s="124"/>
      <c r="H13" s="146"/>
      <c r="I13" s="146"/>
      <c r="J13" s="124"/>
    </row>
    <row r="14" spans="1:251" ht="89.25" customHeight="1" x14ac:dyDescent="0.2">
      <c r="A14" s="39" t="s">
        <v>864</v>
      </c>
      <c r="B14" s="39" t="s">
        <v>863</v>
      </c>
      <c r="C14" s="39" t="s">
        <v>748</v>
      </c>
      <c r="D14" s="123" t="s">
        <v>862</v>
      </c>
      <c r="E14" s="123" t="s">
        <v>861</v>
      </c>
      <c r="F14" s="123" t="s">
        <v>860</v>
      </c>
      <c r="G14" s="148" t="s">
        <v>910</v>
      </c>
      <c r="H14" s="39" t="s">
        <v>859</v>
      </c>
      <c r="I14" s="39" t="s">
        <v>857</v>
      </c>
      <c r="J14" s="123" t="s">
        <v>856</v>
      </c>
    </row>
    <row r="15" spans="1:251" x14ac:dyDescent="0.2">
      <c r="A15" s="34">
        <v>1</v>
      </c>
      <c r="B15" s="39">
        <v>2</v>
      </c>
      <c r="C15" s="34">
        <v>3</v>
      </c>
      <c r="D15" s="122">
        <v>4</v>
      </c>
      <c r="E15" s="122">
        <v>5</v>
      </c>
      <c r="F15" s="122">
        <v>6</v>
      </c>
      <c r="G15" s="122"/>
      <c r="H15" s="122">
        <v>7</v>
      </c>
      <c r="I15" s="122">
        <v>9</v>
      </c>
      <c r="J15" s="122">
        <v>10</v>
      </c>
    </row>
    <row r="16" spans="1:251" x14ac:dyDescent="0.2">
      <c r="A16" s="119">
        <v>44926</v>
      </c>
      <c r="B16" s="121" t="s">
        <v>855</v>
      </c>
      <c r="C16" s="120">
        <v>873108.9</v>
      </c>
      <c r="D16" s="120">
        <v>799379.70400000003</v>
      </c>
      <c r="E16" s="120">
        <v>0</v>
      </c>
      <c r="F16" s="120">
        <v>0</v>
      </c>
      <c r="G16" s="120">
        <v>-257033.226</v>
      </c>
      <c r="H16" s="120">
        <v>-73729.195999999996</v>
      </c>
      <c r="I16" s="120">
        <v>0</v>
      </c>
      <c r="J16" s="120">
        <v>-73729.195999999996</v>
      </c>
      <c r="IH16" s="133"/>
      <c r="II16" s="133"/>
      <c r="IJ16" s="133"/>
      <c r="IK16" s="133"/>
      <c r="IL16" s="133"/>
      <c r="IM16" s="133"/>
      <c r="IN16" s="133"/>
      <c r="IO16" s="133"/>
      <c r="IP16" s="133"/>
      <c r="IQ16" s="133"/>
    </row>
    <row r="17" spans="1:251" x14ac:dyDescent="0.2">
      <c r="A17" s="119">
        <v>44926</v>
      </c>
      <c r="B17" s="121" t="s">
        <v>854</v>
      </c>
      <c r="C17" s="120">
        <v>4137.6000000000004</v>
      </c>
      <c r="D17" s="120">
        <v>6299.4960000000001</v>
      </c>
      <c r="E17" s="120">
        <v>0</v>
      </c>
      <c r="F17" s="120">
        <v>0</v>
      </c>
      <c r="G17" s="120">
        <v>1437.8160000000003</v>
      </c>
      <c r="H17" s="120">
        <v>2161.8960000000002</v>
      </c>
      <c r="I17" s="120">
        <v>0</v>
      </c>
      <c r="J17" s="120">
        <v>2161.8960000000002</v>
      </c>
      <c r="IH17" s="133"/>
      <c r="II17" s="133"/>
      <c r="IJ17" s="133"/>
      <c r="IK17" s="133"/>
      <c r="IL17" s="133"/>
      <c r="IM17" s="133"/>
      <c r="IN17" s="133"/>
      <c r="IO17" s="133"/>
      <c r="IP17" s="133"/>
      <c r="IQ17" s="133"/>
    </row>
    <row r="18" spans="1:251" x14ac:dyDescent="0.2">
      <c r="A18" s="119">
        <v>44926</v>
      </c>
      <c r="B18" s="121" t="s">
        <v>853</v>
      </c>
      <c r="C18" s="120">
        <v>5369245.5618000003</v>
      </c>
      <c r="D18" s="120">
        <v>6495019.0164000001</v>
      </c>
      <c r="E18" s="120">
        <v>0</v>
      </c>
      <c r="F18" s="120">
        <v>0</v>
      </c>
      <c r="G18" s="120">
        <v>1459253.0664000001</v>
      </c>
      <c r="H18" s="120">
        <v>1125773.4546000001</v>
      </c>
      <c r="I18" s="120">
        <v>0</v>
      </c>
      <c r="J18" s="120">
        <v>1125773.4546000001</v>
      </c>
      <c r="IH18" s="133"/>
      <c r="II18" s="133"/>
      <c r="IJ18" s="133"/>
      <c r="IK18" s="133"/>
      <c r="IL18" s="133"/>
      <c r="IM18" s="133"/>
      <c r="IN18" s="133"/>
      <c r="IO18" s="133"/>
      <c r="IP18" s="133"/>
      <c r="IQ18" s="133"/>
    </row>
    <row r="19" spans="1:251" x14ac:dyDescent="0.2">
      <c r="A19" s="119">
        <v>44926</v>
      </c>
      <c r="B19" s="121" t="s">
        <v>852</v>
      </c>
      <c r="C19" s="120">
        <v>916746.33600000001</v>
      </c>
      <c r="D19" s="120">
        <v>782063.84959999996</v>
      </c>
      <c r="E19" s="120">
        <v>0</v>
      </c>
      <c r="F19" s="120">
        <v>0</v>
      </c>
      <c r="G19" s="120">
        <v>-136884.21609999999</v>
      </c>
      <c r="H19" s="120">
        <v>-134682.48639999999</v>
      </c>
      <c r="I19" s="120">
        <v>0</v>
      </c>
      <c r="J19" s="120">
        <v>-134682.48639999999</v>
      </c>
      <c r="IH19" s="133"/>
      <c r="II19" s="133"/>
      <c r="IJ19" s="133"/>
      <c r="IK19" s="133"/>
      <c r="IL19" s="133"/>
      <c r="IM19" s="133"/>
      <c r="IN19" s="133"/>
      <c r="IO19" s="133"/>
      <c r="IP19" s="133"/>
      <c r="IQ19" s="133"/>
    </row>
    <row r="20" spans="1:251" x14ac:dyDescent="0.2">
      <c r="A20" s="119">
        <v>44926</v>
      </c>
      <c r="B20" s="121" t="s">
        <v>851</v>
      </c>
      <c r="C20" s="120">
        <v>4461122.8512000004</v>
      </c>
      <c r="D20" s="120">
        <v>7963793.3055999996</v>
      </c>
      <c r="E20" s="120">
        <v>0</v>
      </c>
      <c r="F20" s="120">
        <v>0</v>
      </c>
      <c r="G20" s="120">
        <v>3819412.2335999999</v>
      </c>
      <c r="H20" s="120">
        <v>3502670.4544000002</v>
      </c>
      <c r="I20" s="120">
        <v>0</v>
      </c>
      <c r="J20" s="120">
        <v>3502670.4544000002</v>
      </c>
      <c r="IH20" s="133"/>
      <c r="II20" s="133"/>
      <c r="IJ20" s="133"/>
      <c r="IK20" s="133"/>
      <c r="IL20" s="133"/>
      <c r="IM20" s="133"/>
      <c r="IN20" s="133"/>
      <c r="IO20" s="133"/>
      <c r="IP20" s="133"/>
      <c r="IQ20" s="133"/>
    </row>
    <row r="21" spans="1:251" x14ac:dyDescent="0.2">
      <c r="A21" s="119">
        <v>44926</v>
      </c>
      <c r="B21" s="121" t="s">
        <v>850</v>
      </c>
      <c r="C21" s="120">
        <v>45319.4833</v>
      </c>
      <c r="D21" s="120">
        <v>46454.835700000003</v>
      </c>
      <c r="E21" s="120">
        <v>0</v>
      </c>
      <c r="F21" s="120">
        <v>0</v>
      </c>
      <c r="G21" s="120">
        <v>-10042.462300000001</v>
      </c>
      <c r="H21" s="120">
        <v>1135.3524</v>
      </c>
      <c r="I21" s="120">
        <v>0</v>
      </c>
      <c r="J21" s="120">
        <v>1135.3524</v>
      </c>
      <c r="IH21" s="133"/>
      <c r="II21" s="133"/>
      <c r="IJ21" s="133"/>
      <c r="IK21" s="133"/>
      <c r="IL21" s="133"/>
      <c r="IM21" s="133"/>
      <c r="IN21" s="133"/>
      <c r="IO21" s="133"/>
      <c r="IP21" s="133"/>
      <c r="IQ21" s="133"/>
    </row>
    <row r="22" spans="1:251" x14ac:dyDescent="0.2">
      <c r="A22" s="119">
        <v>44926</v>
      </c>
      <c r="B22" s="121" t="s">
        <v>849</v>
      </c>
      <c r="C22" s="120">
        <v>645337.69999999995</v>
      </c>
      <c r="D22" s="120">
        <v>645337.69999999995</v>
      </c>
      <c r="E22" s="120">
        <v>0</v>
      </c>
      <c r="F22" s="120">
        <v>0</v>
      </c>
      <c r="G22" s="120">
        <v>0</v>
      </c>
      <c r="H22" s="120">
        <v>0</v>
      </c>
      <c r="I22" s="120">
        <v>0</v>
      </c>
      <c r="J22" s="120">
        <v>0</v>
      </c>
      <c r="IH22" s="133"/>
      <c r="II22" s="133"/>
      <c r="IJ22" s="133"/>
      <c r="IK22" s="133"/>
      <c r="IL22" s="133"/>
      <c r="IM22" s="133"/>
      <c r="IN22" s="133"/>
      <c r="IO22" s="133"/>
      <c r="IP22" s="133"/>
      <c r="IQ22" s="133"/>
    </row>
    <row r="23" spans="1:251" x14ac:dyDescent="0.2">
      <c r="A23" s="119">
        <v>44926</v>
      </c>
      <c r="B23" s="121" t="s">
        <v>848</v>
      </c>
      <c r="C23" s="120">
        <v>295936.9008</v>
      </c>
      <c r="D23" s="120">
        <v>278597.15039999998</v>
      </c>
      <c r="E23" s="120">
        <v>0</v>
      </c>
      <c r="F23" s="120">
        <v>0</v>
      </c>
      <c r="G23" s="120">
        <v>-153425.8272</v>
      </c>
      <c r="H23" s="120">
        <v>-17339.750400000001</v>
      </c>
      <c r="I23" s="120">
        <v>0</v>
      </c>
      <c r="J23" s="120">
        <v>-17339.750400000001</v>
      </c>
      <c r="IH23" s="133"/>
      <c r="II23" s="133"/>
      <c r="IJ23" s="133"/>
      <c r="IK23" s="133"/>
      <c r="IL23" s="133"/>
      <c r="IM23" s="133"/>
      <c r="IN23" s="133"/>
      <c r="IO23" s="133"/>
      <c r="IP23" s="133"/>
      <c r="IQ23" s="133"/>
    </row>
    <row r="24" spans="1:251" x14ac:dyDescent="0.2">
      <c r="A24" s="119">
        <v>44926</v>
      </c>
      <c r="B24" s="121" t="s">
        <v>847</v>
      </c>
      <c r="C24" s="120">
        <v>0</v>
      </c>
      <c r="D24" s="120">
        <v>0</v>
      </c>
      <c r="E24" s="120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  <c r="IH24" s="133"/>
      <c r="II24" s="133"/>
      <c r="IJ24" s="133"/>
      <c r="IK24" s="133"/>
      <c r="IL24" s="133"/>
      <c r="IM24" s="133"/>
      <c r="IN24" s="133"/>
      <c r="IO24" s="133"/>
      <c r="IP24" s="133"/>
      <c r="IQ24" s="133"/>
    </row>
    <row r="25" spans="1:251" x14ac:dyDescent="0.2">
      <c r="A25" s="119">
        <v>44926</v>
      </c>
      <c r="B25" s="121" t="s">
        <v>846</v>
      </c>
      <c r="C25" s="120">
        <v>13372485.936000001</v>
      </c>
      <c r="D25" s="120">
        <v>15346921.488</v>
      </c>
      <c r="E25" s="120">
        <v>0</v>
      </c>
      <c r="F25" s="120">
        <v>0</v>
      </c>
      <c r="G25" s="120">
        <v>6327345.3924000002</v>
      </c>
      <c r="H25" s="120">
        <v>1974435.5519999999</v>
      </c>
      <c r="I25" s="120">
        <v>0</v>
      </c>
      <c r="J25" s="120">
        <v>1974435.5519999999</v>
      </c>
      <c r="IH25" s="133"/>
      <c r="II25" s="133"/>
      <c r="IJ25" s="133"/>
      <c r="IK25" s="133"/>
      <c r="IL25" s="133"/>
      <c r="IM25" s="133"/>
      <c r="IN25" s="133"/>
      <c r="IO25" s="133"/>
      <c r="IP25" s="133"/>
      <c r="IQ25" s="133"/>
    </row>
    <row r="26" spans="1:251" x14ac:dyDescent="0.2">
      <c r="A26" s="119">
        <v>44926</v>
      </c>
      <c r="B26" s="121" t="s">
        <v>845</v>
      </c>
      <c r="C26" s="120">
        <v>276397.56</v>
      </c>
      <c r="D26" s="120">
        <v>249727.62</v>
      </c>
      <c r="E26" s="120">
        <v>0</v>
      </c>
      <c r="F26" s="120">
        <v>0</v>
      </c>
      <c r="G26" s="120">
        <v>-26669.94</v>
      </c>
      <c r="H26" s="120">
        <v>-26669.94</v>
      </c>
      <c r="I26" s="120">
        <v>0</v>
      </c>
      <c r="J26" s="120">
        <v>-26669.94</v>
      </c>
      <c r="IH26" s="133"/>
      <c r="II26" s="133"/>
      <c r="IJ26" s="133"/>
      <c r="IK26" s="133"/>
      <c r="IL26" s="133"/>
      <c r="IM26" s="133"/>
      <c r="IN26" s="133"/>
      <c r="IO26" s="133"/>
      <c r="IP26" s="133"/>
      <c r="IQ26" s="133"/>
    </row>
    <row r="27" spans="1:251" x14ac:dyDescent="0.2">
      <c r="A27" s="119">
        <v>44926</v>
      </c>
      <c r="B27" s="121" t="s">
        <v>844</v>
      </c>
      <c r="C27" s="120">
        <v>105550.5842</v>
      </c>
      <c r="D27" s="120">
        <v>106092.4868</v>
      </c>
      <c r="E27" s="120">
        <v>0</v>
      </c>
      <c r="F27" s="120">
        <v>0</v>
      </c>
      <c r="G27" s="120">
        <v>-22639.486399999998</v>
      </c>
      <c r="H27" s="120">
        <v>541.90260000000001</v>
      </c>
      <c r="I27" s="120">
        <v>0</v>
      </c>
      <c r="J27" s="120">
        <v>541.90260000000001</v>
      </c>
      <c r="IH27" s="133"/>
      <c r="II27" s="133"/>
      <c r="IJ27" s="133"/>
      <c r="IK27" s="133"/>
      <c r="IL27" s="133"/>
      <c r="IM27" s="133"/>
      <c r="IN27" s="133"/>
      <c r="IO27" s="133"/>
      <c r="IP27" s="133"/>
      <c r="IQ27" s="133"/>
    </row>
    <row r="28" spans="1:251" x14ac:dyDescent="0.2">
      <c r="A28" s="119">
        <v>44926</v>
      </c>
      <c r="B28" s="121" t="s">
        <v>843</v>
      </c>
      <c r="C28" s="120">
        <v>392875.21396000998</v>
      </c>
      <c r="D28" s="120">
        <v>412689.97989000002</v>
      </c>
      <c r="E28" s="120">
        <v>0</v>
      </c>
      <c r="F28" s="120">
        <v>0</v>
      </c>
      <c r="G28" s="120">
        <v>-50766.020022090001</v>
      </c>
      <c r="H28" s="120">
        <v>-43719.194609999999</v>
      </c>
      <c r="I28" s="120">
        <v>0</v>
      </c>
      <c r="J28" s="120">
        <v>19814.765929990001</v>
      </c>
      <c r="IH28" s="133"/>
      <c r="II28" s="133"/>
      <c r="IJ28" s="133"/>
      <c r="IK28" s="133"/>
      <c r="IL28" s="133"/>
      <c r="IM28" s="133"/>
      <c r="IN28" s="133"/>
      <c r="IO28" s="133"/>
      <c r="IP28" s="133"/>
      <c r="IQ28" s="133"/>
    </row>
    <row r="29" spans="1:251" x14ac:dyDescent="0.2">
      <c r="A29" s="119">
        <v>44926</v>
      </c>
      <c r="B29" s="121" t="s">
        <v>842</v>
      </c>
      <c r="C29" s="120">
        <v>287216.38758179999</v>
      </c>
      <c r="D29" s="120">
        <v>322970.46165000001</v>
      </c>
      <c r="E29" s="120">
        <v>0</v>
      </c>
      <c r="F29" s="120">
        <v>0</v>
      </c>
      <c r="G29" s="120">
        <v>-58179.251483019994</v>
      </c>
      <c r="H29" s="120">
        <v>-4076.326215</v>
      </c>
      <c r="I29" s="120">
        <v>0</v>
      </c>
      <c r="J29" s="120">
        <v>35754.074068200003</v>
      </c>
      <c r="IH29" s="133"/>
      <c r="II29" s="133"/>
      <c r="IJ29" s="133"/>
      <c r="IK29" s="133"/>
      <c r="IL29" s="133"/>
      <c r="IM29" s="133"/>
      <c r="IN29" s="133"/>
      <c r="IO29" s="133"/>
      <c r="IP29" s="133"/>
      <c r="IQ29" s="133"/>
    </row>
    <row r="30" spans="1:251" x14ac:dyDescent="0.2">
      <c r="A30" s="119">
        <v>44926</v>
      </c>
      <c r="B30" s="121" t="s">
        <v>841</v>
      </c>
      <c r="C30" s="120">
        <v>227951.9865</v>
      </c>
      <c r="D30" s="120">
        <v>102681.075</v>
      </c>
      <c r="E30" s="120">
        <v>0</v>
      </c>
      <c r="F30" s="120">
        <v>0</v>
      </c>
      <c r="G30" s="120">
        <v>-116763.05100000001</v>
      </c>
      <c r="H30" s="120">
        <v>-125270.9115</v>
      </c>
      <c r="I30" s="120">
        <v>0</v>
      </c>
      <c r="J30" s="120">
        <v>-125270.9115</v>
      </c>
      <c r="IH30" s="133"/>
      <c r="II30" s="133"/>
      <c r="IJ30" s="133"/>
      <c r="IK30" s="133"/>
      <c r="IL30" s="133"/>
      <c r="IM30" s="133"/>
      <c r="IN30" s="133"/>
      <c r="IO30" s="133"/>
      <c r="IP30" s="133"/>
      <c r="IQ30" s="133"/>
    </row>
    <row r="31" spans="1:251" x14ac:dyDescent="0.2">
      <c r="A31" s="119">
        <v>44926</v>
      </c>
      <c r="B31" s="121" t="s">
        <v>840</v>
      </c>
      <c r="C31" s="120">
        <v>507667.16536300001</v>
      </c>
      <c r="D31" s="120">
        <v>285691.99975999998</v>
      </c>
      <c r="E31" s="120">
        <v>0</v>
      </c>
      <c r="F31" s="120">
        <v>0</v>
      </c>
      <c r="G31" s="120">
        <v>-385931.93879460997</v>
      </c>
      <c r="H31" s="120">
        <v>-221975.165603</v>
      </c>
      <c r="I31" s="120">
        <v>0</v>
      </c>
      <c r="J31" s="120">
        <v>-221975.165603</v>
      </c>
      <c r="IH31" s="133"/>
      <c r="II31" s="133"/>
      <c r="IJ31" s="133"/>
      <c r="IK31" s="133"/>
      <c r="IL31" s="133"/>
      <c r="IM31" s="133"/>
      <c r="IN31" s="133"/>
      <c r="IO31" s="133"/>
      <c r="IP31" s="133"/>
      <c r="IQ31" s="133"/>
    </row>
    <row r="32" spans="1:251" x14ac:dyDescent="0.2">
      <c r="A32" s="119">
        <v>44926</v>
      </c>
      <c r="B32" s="121" t="s">
        <v>839</v>
      </c>
      <c r="C32" s="120">
        <v>976643.83763121883</v>
      </c>
      <c r="D32" s="120">
        <v>755219.30662499997</v>
      </c>
      <c r="E32" s="120">
        <v>0</v>
      </c>
      <c r="F32" s="120">
        <v>0</v>
      </c>
      <c r="G32" s="120">
        <v>-257632.6934293872</v>
      </c>
      <c r="H32" s="120">
        <v>-221424.53100621881</v>
      </c>
      <c r="I32" s="120">
        <v>0</v>
      </c>
      <c r="J32" s="120">
        <v>-221424.53100621881</v>
      </c>
      <c r="IH32" s="133"/>
      <c r="II32" s="133"/>
      <c r="IJ32" s="133"/>
      <c r="IK32" s="133"/>
      <c r="IL32" s="133"/>
      <c r="IM32" s="133"/>
      <c r="IN32" s="133"/>
      <c r="IO32" s="133"/>
      <c r="IP32" s="133"/>
      <c r="IQ32" s="133"/>
    </row>
    <row r="33" spans="1:251" x14ac:dyDescent="0.2">
      <c r="A33" s="119">
        <v>44926</v>
      </c>
      <c r="B33" s="121" t="s">
        <v>838</v>
      </c>
      <c r="C33" s="120">
        <v>785114.168175</v>
      </c>
      <c r="D33" s="120">
        <v>408359.70153000002</v>
      </c>
      <c r="E33" s="120">
        <v>0</v>
      </c>
      <c r="F33" s="120">
        <v>0</v>
      </c>
      <c r="G33" s="120">
        <v>-191638.09088999999</v>
      </c>
      <c r="H33" s="120">
        <v>-376754.46664499998</v>
      </c>
      <c r="I33" s="120">
        <v>0</v>
      </c>
      <c r="J33" s="120">
        <v>-376754.46664499998</v>
      </c>
      <c r="IH33" s="133"/>
      <c r="II33" s="133"/>
      <c r="IJ33" s="133"/>
      <c r="IK33" s="133"/>
      <c r="IL33" s="133"/>
      <c r="IM33" s="133"/>
      <c r="IN33" s="133"/>
      <c r="IO33" s="133"/>
      <c r="IP33" s="133"/>
      <c r="IQ33" s="133"/>
    </row>
    <row r="34" spans="1:251" x14ac:dyDescent="0.2">
      <c r="A34" s="119">
        <v>44926</v>
      </c>
      <c r="B34" s="121" t="s">
        <v>837</v>
      </c>
      <c r="C34" s="120">
        <v>436330.73045879998</v>
      </c>
      <c r="D34" s="120">
        <v>286216.04485020001</v>
      </c>
      <c r="E34" s="120">
        <v>0</v>
      </c>
      <c r="F34" s="120">
        <v>0</v>
      </c>
      <c r="G34" s="120">
        <v>-213416.9615302842</v>
      </c>
      <c r="H34" s="120">
        <v>-150114.6856086</v>
      </c>
      <c r="I34" s="120">
        <v>0</v>
      </c>
      <c r="J34" s="120">
        <v>-150114.6856086</v>
      </c>
      <c r="IH34" s="133"/>
      <c r="II34" s="133"/>
      <c r="IJ34" s="133"/>
      <c r="IK34" s="133"/>
      <c r="IL34" s="133"/>
      <c r="IM34" s="133"/>
      <c r="IN34" s="133"/>
      <c r="IO34" s="133"/>
      <c r="IP34" s="133"/>
      <c r="IQ34" s="133"/>
    </row>
    <row r="35" spans="1:251" x14ac:dyDescent="0.2">
      <c r="A35" s="119">
        <v>44926</v>
      </c>
      <c r="B35" s="121" t="s">
        <v>836</v>
      </c>
      <c r="C35" s="120">
        <v>628525.52879999997</v>
      </c>
      <c r="D35" s="120">
        <v>789725.03740000003</v>
      </c>
      <c r="E35" s="120">
        <v>0</v>
      </c>
      <c r="F35" s="120">
        <v>0</v>
      </c>
      <c r="G35" s="120">
        <v>-16418.527867800003</v>
      </c>
      <c r="H35" s="120">
        <v>161199.5086</v>
      </c>
      <c r="I35" s="120">
        <v>0</v>
      </c>
      <c r="J35" s="120">
        <v>161199.5086</v>
      </c>
      <c r="IH35" s="133"/>
      <c r="II35" s="133"/>
      <c r="IJ35" s="133"/>
      <c r="IK35" s="133"/>
      <c r="IL35" s="133"/>
      <c r="IM35" s="133"/>
      <c r="IN35" s="133"/>
      <c r="IO35" s="133"/>
      <c r="IP35" s="133"/>
      <c r="IQ35" s="133"/>
    </row>
    <row r="36" spans="1:251" x14ac:dyDescent="0.2">
      <c r="A36" s="119">
        <v>44926</v>
      </c>
      <c r="B36" s="121" t="s">
        <v>835</v>
      </c>
      <c r="C36" s="120">
        <v>723720.27330899995</v>
      </c>
      <c r="D36" s="120">
        <v>700194.57215400005</v>
      </c>
      <c r="E36" s="120">
        <v>0</v>
      </c>
      <c r="F36" s="120">
        <v>0</v>
      </c>
      <c r="G36" s="120">
        <v>697.05781200000274</v>
      </c>
      <c r="H36" s="120">
        <v>-23525.701154999999</v>
      </c>
      <c r="I36" s="120">
        <v>0</v>
      </c>
      <c r="J36" s="120">
        <v>-23525.701154999999</v>
      </c>
      <c r="IH36" s="133"/>
      <c r="II36" s="133"/>
      <c r="IJ36" s="133"/>
      <c r="IK36" s="133"/>
      <c r="IL36" s="133"/>
      <c r="IM36" s="133"/>
      <c r="IN36" s="133"/>
      <c r="IO36" s="133"/>
      <c r="IP36" s="133"/>
      <c r="IQ36" s="133"/>
    </row>
    <row r="37" spans="1:251" x14ac:dyDescent="0.2">
      <c r="A37" s="119">
        <v>44926</v>
      </c>
      <c r="B37" s="121" t="s">
        <v>905</v>
      </c>
      <c r="C37" s="120">
        <v>235258.13411380001</v>
      </c>
      <c r="D37" s="120">
        <v>218138.68801340001</v>
      </c>
      <c r="E37" s="120">
        <v>0</v>
      </c>
      <c r="F37" s="120">
        <v>0</v>
      </c>
      <c r="G37" s="120">
        <v>27103.978393399997</v>
      </c>
      <c r="H37" s="120">
        <v>-17271.978229799999</v>
      </c>
      <c r="I37" s="120">
        <v>0</v>
      </c>
      <c r="J37" s="120">
        <v>-17119.4461004</v>
      </c>
      <c r="IH37" s="133"/>
      <c r="II37" s="133"/>
      <c r="IJ37" s="133"/>
      <c r="IK37" s="133"/>
      <c r="IL37" s="133"/>
      <c r="IM37" s="133"/>
      <c r="IN37" s="133"/>
      <c r="IO37" s="133"/>
      <c r="IP37" s="133"/>
      <c r="IQ37" s="133"/>
    </row>
    <row r="38" spans="1:251" x14ac:dyDescent="0.2">
      <c r="A38" s="119">
        <v>44926</v>
      </c>
      <c r="B38" s="121" t="s">
        <v>894</v>
      </c>
      <c r="C38" s="120">
        <v>545169.86918799998</v>
      </c>
      <c r="D38" s="120">
        <v>428971.813326</v>
      </c>
      <c r="E38" s="120">
        <v>0</v>
      </c>
      <c r="F38" s="120">
        <v>0</v>
      </c>
      <c r="G38" s="120">
        <v>-116198.05586199999</v>
      </c>
      <c r="H38" s="120">
        <v>-92218.491414000004</v>
      </c>
      <c r="I38" s="120">
        <v>0</v>
      </c>
      <c r="J38" s="120">
        <v>-116198.05586199999</v>
      </c>
      <c r="IH38" s="133"/>
      <c r="II38" s="133"/>
      <c r="IJ38" s="133"/>
      <c r="IK38" s="133"/>
      <c r="IL38" s="133"/>
      <c r="IM38" s="133"/>
      <c r="IN38" s="133"/>
      <c r="IO38" s="133"/>
      <c r="IP38" s="133"/>
      <c r="IQ38" s="133"/>
    </row>
    <row r="39" spans="1:251" x14ac:dyDescent="0.2">
      <c r="A39" s="119">
        <v>44926</v>
      </c>
      <c r="B39" s="121" t="s">
        <v>834</v>
      </c>
      <c r="C39" s="120">
        <v>2400026.9613689999</v>
      </c>
      <c r="D39" s="120">
        <v>2816933.0532499999</v>
      </c>
      <c r="E39" s="120">
        <v>0</v>
      </c>
      <c r="F39" s="120">
        <v>0</v>
      </c>
      <c r="G39" s="120">
        <v>809579.52829519997</v>
      </c>
      <c r="H39" s="120">
        <v>416906.09188099997</v>
      </c>
      <c r="I39" s="120">
        <v>0</v>
      </c>
      <c r="J39" s="120">
        <v>416906.09188099997</v>
      </c>
      <c r="IH39" s="133"/>
      <c r="II39" s="133"/>
      <c r="IJ39" s="133"/>
      <c r="IK39" s="133"/>
      <c r="IL39" s="133"/>
      <c r="IM39" s="133"/>
      <c r="IN39" s="133"/>
      <c r="IO39" s="133"/>
      <c r="IP39" s="133"/>
      <c r="IQ39" s="133"/>
    </row>
    <row r="40" spans="1:251" x14ac:dyDescent="0.2">
      <c r="A40" s="119">
        <v>44926</v>
      </c>
      <c r="B40" s="121" t="s">
        <v>833</v>
      </c>
      <c r="C40" s="120">
        <v>123217.29</v>
      </c>
      <c r="D40" s="120">
        <v>195094.04250000001</v>
      </c>
      <c r="E40" s="120">
        <v>0</v>
      </c>
      <c r="F40" s="120">
        <v>0</v>
      </c>
      <c r="G40" s="120">
        <v>82144.86</v>
      </c>
      <c r="H40" s="120">
        <v>71876.752500000002</v>
      </c>
      <c r="I40" s="120">
        <v>0</v>
      </c>
      <c r="J40" s="120">
        <v>71876.752500000002</v>
      </c>
      <c r="IH40" s="133"/>
      <c r="II40" s="133"/>
      <c r="IJ40" s="133"/>
      <c r="IK40" s="133"/>
      <c r="IL40" s="133"/>
      <c r="IM40" s="133"/>
      <c r="IN40" s="133"/>
      <c r="IO40" s="133"/>
      <c r="IP40" s="133"/>
      <c r="IQ40" s="133"/>
    </row>
    <row r="41" spans="1:251" x14ac:dyDescent="0.2">
      <c r="A41" s="119">
        <v>44926</v>
      </c>
      <c r="B41" s="121" t="s">
        <v>832</v>
      </c>
      <c r="C41" s="120">
        <v>0</v>
      </c>
      <c r="D41" s="120">
        <v>0</v>
      </c>
      <c r="E41" s="120">
        <v>0</v>
      </c>
      <c r="F41" s="120">
        <v>0</v>
      </c>
      <c r="G41" s="120">
        <v>0</v>
      </c>
      <c r="H41" s="120">
        <v>0</v>
      </c>
      <c r="I41" s="120">
        <v>0</v>
      </c>
      <c r="J41" s="120">
        <v>0</v>
      </c>
      <c r="IH41" s="133"/>
      <c r="II41" s="133"/>
      <c r="IJ41" s="133"/>
      <c r="IK41" s="133"/>
      <c r="IL41" s="133"/>
      <c r="IM41" s="133"/>
      <c r="IN41" s="133"/>
      <c r="IO41" s="133"/>
      <c r="IP41" s="133"/>
      <c r="IQ41" s="133"/>
    </row>
    <row r="42" spans="1:251" x14ac:dyDescent="0.2">
      <c r="A42" s="119">
        <v>44926</v>
      </c>
      <c r="B42" s="121" t="s">
        <v>831</v>
      </c>
      <c r="C42" s="120">
        <v>852649.72824683995</v>
      </c>
      <c r="D42" s="120">
        <v>930288.51464399998</v>
      </c>
      <c r="E42" s="120">
        <v>0</v>
      </c>
      <c r="F42" s="120">
        <v>0</v>
      </c>
      <c r="G42" s="120">
        <v>44736.886786880001</v>
      </c>
      <c r="H42" s="120">
        <v>75801.286378399993</v>
      </c>
      <c r="I42" s="120">
        <v>0</v>
      </c>
      <c r="J42" s="120">
        <v>77638.786397160002</v>
      </c>
      <c r="IH42" s="133"/>
      <c r="II42" s="133"/>
      <c r="IJ42" s="133"/>
      <c r="IK42" s="133"/>
      <c r="IL42" s="133"/>
      <c r="IM42" s="133"/>
      <c r="IN42" s="133"/>
      <c r="IO42" s="133"/>
      <c r="IP42" s="133"/>
      <c r="IQ42" s="133"/>
    </row>
    <row r="43" spans="1:251" x14ac:dyDescent="0.2">
      <c r="A43" s="119">
        <v>44926</v>
      </c>
      <c r="B43" s="121" t="s">
        <v>830</v>
      </c>
      <c r="C43" s="120">
        <v>114724.66324232001</v>
      </c>
      <c r="D43" s="120">
        <v>51780.456280799997</v>
      </c>
      <c r="E43" s="120">
        <v>0</v>
      </c>
      <c r="F43" s="120">
        <v>0</v>
      </c>
      <c r="G43" s="120">
        <v>-86566.269056320001</v>
      </c>
      <c r="H43" s="120">
        <v>-51603.429079840003</v>
      </c>
      <c r="I43" s="120">
        <v>0</v>
      </c>
      <c r="J43" s="120">
        <v>-62944.206961520002</v>
      </c>
      <c r="IH43" s="133"/>
      <c r="II43" s="133"/>
      <c r="IJ43" s="133"/>
      <c r="IK43" s="133"/>
      <c r="IL43" s="133"/>
      <c r="IM43" s="133"/>
      <c r="IN43" s="133"/>
      <c r="IO43" s="133"/>
      <c r="IP43" s="133"/>
      <c r="IQ43" s="133"/>
    </row>
    <row r="44" spans="1:251" x14ac:dyDescent="0.2">
      <c r="A44" s="119">
        <v>44926</v>
      </c>
      <c r="B44" s="121" t="s">
        <v>829</v>
      </c>
      <c r="C44" s="120">
        <v>1085436.75425</v>
      </c>
      <c r="D44" s="120">
        <v>911612.36300000001</v>
      </c>
      <c r="E44" s="120">
        <v>0</v>
      </c>
      <c r="F44" s="120">
        <v>0</v>
      </c>
      <c r="G44" s="120">
        <v>69529.756500000018</v>
      </c>
      <c r="H44" s="120">
        <v>-173824.39124999999</v>
      </c>
      <c r="I44" s="120">
        <v>0</v>
      </c>
      <c r="J44" s="120">
        <v>-173824.39124999999</v>
      </c>
      <c r="IH44" s="133"/>
      <c r="II44" s="133"/>
      <c r="IJ44" s="133"/>
      <c r="IK44" s="133"/>
      <c r="IL44" s="133"/>
      <c r="IM44" s="133"/>
      <c r="IN44" s="133"/>
      <c r="IO44" s="133"/>
      <c r="IP44" s="133"/>
      <c r="IQ44" s="133"/>
    </row>
    <row r="45" spans="1:251" x14ac:dyDescent="0.2">
      <c r="A45" s="119">
        <v>44926</v>
      </c>
      <c r="B45" s="121" t="s">
        <v>828</v>
      </c>
      <c r="C45" s="120">
        <v>402269.10798730818</v>
      </c>
      <c r="D45" s="120">
        <v>350522.42938649998</v>
      </c>
      <c r="E45" s="120">
        <v>0</v>
      </c>
      <c r="F45" s="120">
        <v>0</v>
      </c>
      <c r="G45" s="120">
        <v>-355952.31837237848</v>
      </c>
      <c r="H45" s="120">
        <v>-122159.593395</v>
      </c>
      <c r="I45" s="120">
        <v>0</v>
      </c>
      <c r="J45" s="120">
        <v>-51746.678600808198</v>
      </c>
      <c r="IH45" s="133"/>
      <c r="II45" s="133"/>
      <c r="IJ45" s="133"/>
      <c r="IK45" s="133"/>
      <c r="IL45" s="133"/>
      <c r="IM45" s="133"/>
      <c r="IN45" s="133"/>
      <c r="IO45" s="133"/>
      <c r="IP45" s="133"/>
      <c r="IQ45" s="133"/>
    </row>
    <row r="46" spans="1:251" x14ac:dyDescent="0.2">
      <c r="A46" s="119">
        <v>44926</v>
      </c>
      <c r="B46" s="121" t="s">
        <v>827</v>
      </c>
      <c r="C46" s="120">
        <v>609115.96988280001</v>
      </c>
      <c r="D46" s="120">
        <v>486036.71292600001</v>
      </c>
      <c r="E46" s="120">
        <v>0</v>
      </c>
      <c r="F46" s="120">
        <v>0</v>
      </c>
      <c r="G46" s="120">
        <v>56156.879626999988</v>
      </c>
      <c r="H46" s="120">
        <v>-178209.72064799999</v>
      </c>
      <c r="I46" s="120">
        <v>0</v>
      </c>
      <c r="J46" s="120">
        <v>-123079.2569568</v>
      </c>
      <c r="IH46" s="133"/>
      <c r="II46" s="133"/>
      <c r="IJ46" s="133"/>
      <c r="IK46" s="133"/>
      <c r="IL46" s="133"/>
      <c r="IM46" s="133"/>
      <c r="IN46" s="133"/>
      <c r="IO46" s="133"/>
      <c r="IP46" s="133"/>
      <c r="IQ46" s="133"/>
    </row>
    <row r="47" spans="1:251" x14ac:dyDescent="0.2">
      <c r="A47" s="119">
        <v>44926</v>
      </c>
      <c r="B47" s="121" t="s">
        <v>826</v>
      </c>
      <c r="C47" s="120">
        <v>546524.52116200002</v>
      </c>
      <c r="D47" s="120">
        <v>548693.86266450002</v>
      </c>
      <c r="E47" s="120">
        <v>0</v>
      </c>
      <c r="F47" s="120">
        <v>0</v>
      </c>
      <c r="G47" s="120">
        <v>2169.3415024999999</v>
      </c>
      <c r="H47" s="120">
        <v>-9861.8488605000002</v>
      </c>
      <c r="I47" s="120">
        <v>0</v>
      </c>
      <c r="J47" s="120">
        <v>2169.3415024999999</v>
      </c>
      <c r="IH47" s="133"/>
      <c r="II47" s="133"/>
      <c r="IJ47" s="133"/>
      <c r="IK47" s="133"/>
      <c r="IL47" s="133"/>
      <c r="IM47" s="133"/>
      <c r="IN47" s="133"/>
      <c r="IO47" s="133"/>
      <c r="IP47" s="133"/>
      <c r="IQ47" s="133"/>
    </row>
    <row r="48" spans="1:251" x14ac:dyDescent="0.2">
      <c r="A48" s="119">
        <v>44926</v>
      </c>
      <c r="B48" s="121" t="s">
        <v>825</v>
      </c>
      <c r="C48" s="120">
        <v>558277.56831623195</v>
      </c>
      <c r="D48" s="120">
        <v>482400.10917000001</v>
      </c>
      <c r="E48" s="120">
        <v>0</v>
      </c>
      <c r="F48" s="120">
        <v>0</v>
      </c>
      <c r="G48" s="120">
        <v>-233226.96235343048</v>
      </c>
      <c r="H48" s="120">
        <v>-145124.914815</v>
      </c>
      <c r="I48" s="120">
        <v>0</v>
      </c>
      <c r="J48" s="120">
        <v>-75877.459146231995</v>
      </c>
      <c r="IH48" s="133"/>
      <c r="II48" s="133"/>
      <c r="IJ48" s="133"/>
      <c r="IK48" s="133"/>
      <c r="IL48" s="133"/>
      <c r="IM48" s="133"/>
      <c r="IN48" s="133"/>
      <c r="IO48" s="133"/>
      <c r="IP48" s="133"/>
      <c r="IQ48" s="133"/>
    </row>
    <row r="49" spans="1:251" x14ac:dyDescent="0.2">
      <c r="A49" s="119">
        <v>44926</v>
      </c>
      <c r="B49" s="121" t="s">
        <v>824</v>
      </c>
      <c r="C49" s="120">
        <v>749761.17651875003</v>
      </c>
      <c r="D49" s="120">
        <v>907053.63890625001</v>
      </c>
      <c r="E49" s="120">
        <v>0</v>
      </c>
      <c r="F49" s="120">
        <v>0</v>
      </c>
      <c r="G49" s="120">
        <v>189806.19155625001</v>
      </c>
      <c r="H49" s="120">
        <v>107409.27037499999</v>
      </c>
      <c r="I49" s="120">
        <v>0</v>
      </c>
      <c r="J49" s="120">
        <v>157292.46238750001</v>
      </c>
      <c r="IH49" s="133"/>
      <c r="II49" s="133"/>
      <c r="IJ49" s="133"/>
      <c r="IK49" s="133"/>
      <c r="IL49" s="133"/>
      <c r="IM49" s="133"/>
      <c r="IN49" s="133"/>
      <c r="IO49" s="133"/>
      <c r="IP49" s="133"/>
      <c r="IQ49" s="133"/>
    </row>
    <row r="50" spans="1:251" x14ac:dyDescent="0.2">
      <c r="A50" s="119">
        <v>44926</v>
      </c>
      <c r="B50" s="121" t="s">
        <v>823</v>
      </c>
      <c r="C50" s="120">
        <v>1956297.723717062</v>
      </c>
      <c r="D50" s="120">
        <v>1679918.8546732501</v>
      </c>
      <c r="E50" s="120">
        <v>0</v>
      </c>
      <c r="F50" s="120">
        <v>0</v>
      </c>
      <c r="G50" s="120">
        <v>-305107.47847811191</v>
      </c>
      <c r="H50" s="120">
        <v>-346566.02747960022</v>
      </c>
      <c r="I50" s="120">
        <v>0</v>
      </c>
      <c r="J50" s="120">
        <v>-276378.86904381192</v>
      </c>
      <c r="IH50" s="133"/>
      <c r="II50" s="133"/>
      <c r="IJ50" s="133"/>
      <c r="IK50" s="133"/>
      <c r="IL50" s="133"/>
      <c r="IM50" s="133"/>
      <c r="IN50" s="133"/>
      <c r="IO50" s="133"/>
      <c r="IP50" s="133"/>
      <c r="IQ50" s="133"/>
    </row>
    <row r="51" spans="1:251" x14ac:dyDescent="0.2">
      <c r="A51" s="149">
        <v>44926</v>
      </c>
      <c r="B51" s="150" t="s">
        <v>822</v>
      </c>
      <c r="C51" s="120">
        <v>450308.34717000002</v>
      </c>
      <c r="D51" s="120">
        <v>265587.23086200003</v>
      </c>
      <c r="E51" s="120">
        <v>0</v>
      </c>
      <c r="F51" s="120">
        <v>0</v>
      </c>
      <c r="G51" s="120">
        <v>-197147.14596599998</v>
      </c>
      <c r="H51" s="120">
        <v>-251920.99423800001</v>
      </c>
      <c r="I51" s="120">
        <v>0</v>
      </c>
      <c r="J51" s="120">
        <v>-184721.116308</v>
      </c>
      <c r="IH51" s="133"/>
      <c r="II51" s="133"/>
      <c r="IJ51" s="133"/>
      <c r="IK51" s="133"/>
      <c r="IL51" s="133"/>
      <c r="IM51" s="133"/>
      <c r="IN51" s="133"/>
      <c r="IO51" s="133"/>
      <c r="IP51" s="133"/>
      <c r="IQ51" s="133"/>
    </row>
    <row r="52" spans="1:251" x14ac:dyDescent="0.2">
      <c r="A52" s="154">
        <v>44926</v>
      </c>
      <c r="B52" s="155" t="s">
        <v>821</v>
      </c>
      <c r="C52" s="156">
        <v>475340.85886869999</v>
      </c>
      <c r="D52" s="156">
        <v>423025.29138150002</v>
      </c>
      <c r="E52" s="156">
        <v>0</v>
      </c>
      <c r="F52" s="156">
        <v>0</v>
      </c>
      <c r="G52" s="156">
        <v>-53547.247008500002</v>
      </c>
      <c r="H52" s="156">
        <v>-105059.194047</v>
      </c>
      <c r="I52" s="156">
        <v>0</v>
      </c>
      <c r="J52" s="156">
        <v>-52315.567487200002</v>
      </c>
      <c r="IH52" s="133"/>
      <c r="II52" s="133"/>
      <c r="IJ52" s="133"/>
      <c r="IK52" s="133"/>
      <c r="IL52" s="133"/>
      <c r="IM52" s="133"/>
      <c r="IN52" s="133"/>
      <c r="IO52" s="133"/>
      <c r="IP52" s="133"/>
      <c r="IQ52" s="133"/>
    </row>
    <row r="53" spans="1:251" x14ac:dyDescent="0.2">
      <c r="A53" s="157"/>
      <c r="B53" s="155" t="s">
        <v>820</v>
      </c>
      <c r="C53" s="158">
        <f>SUM(C16:C52)</f>
        <v>42435813.37911164</v>
      </c>
      <c r="D53" s="158">
        <f>SUM(D16:D52)</f>
        <v>47479491.892343387</v>
      </c>
      <c r="E53" s="157"/>
      <c r="F53" s="157"/>
      <c r="G53" s="158">
        <f>SUM(G16:G52)</f>
        <v>9644185.8187592961</v>
      </c>
      <c r="H53" s="158">
        <f>SUM(H16:H52)</f>
        <v>4526808.5831348402</v>
      </c>
      <c r="I53" s="158">
        <f>SUM(I16:I52)</f>
        <v>0</v>
      </c>
      <c r="J53" s="158">
        <f>SUM(J16:J52)</f>
        <v>5043678.513231759</v>
      </c>
      <c r="IH53" s="133"/>
      <c r="II53" s="133"/>
      <c r="IJ53" s="133"/>
      <c r="IK53" s="133"/>
      <c r="IL53" s="133"/>
      <c r="IM53" s="133"/>
      <c r="IN53" s="133"/>
      <c r="IO53" s="133"/>
      <c r="IP53" s="133"/>
      <c r="IQ53" s="133"/>
    </row>
    <row r="54" spans="1:251" x14ac:dyDescent="0.2">
      <c r="A54" s="151"/>
      <c r="B54" s="152" t="s">
        <v>819</v>
      </c>
      <c r="C54" s="153"/>
      <c r="D54" s="153"/>
      <c r="E54" s="153"/>
      <c r="F54" s="153"/>
      <c r="G54" s="153"/>
      <c r="H54" s="153"/>
      <c r="I54" s="153"/>
      <c r="J54" s="153"/>
      <c r="IH54" s="133"/>
      <c r="II54" s="133"/>
      <c r="IJ54" s="133"/>
      <c r="IK54" s="133"/>
      <c r="IL54" s="133"/>
      <c r="IM54" s="133"/>
      <c r="IN54" s="133"/>
      <c r="IO54" s="133"/>
      <c r="IP54" s="133"/>
      <c r="IQ54" s="133"/>
    </row>
    <row r="55" spans="1:251" ht="15.95" customHeight="1" x14ac:dyDescent="0.2">
      <c r="A55" s="119"/>
      <c r="B55" s="121" t="s">
        <v>818</v>
      </c>
      <c r="C55" s="120"/>
      <c r="D55" s="120"/>
      <c r="E55" s="120"/>
      <c r="F55" s="120"/>
      <c r="G55" s="120"/>
      <c r="H55" s="120"/>
      <c r="I55" s="120"/>
      <c r="J55" s="120"/>
      <c r="IH55" s="133"/>
      <c r="II55" s="133"/>
      <c r="IJ55" s="133"/>
      <c r="IK55" s="133"/>
      <c r="IL55" s="133"/>
      <c r="IM55" s="133"/>
      <c r="IN55" s="133"/>
      <c r="IO55" s="133"/>
      <c r="IP55" s="133"/>
      <c r="IQ55" s="133"/>
    </row>
    <row r="56" spans="1:251" ht="15.95" customHeight="1" x14ac:dyDescent="0.2">
      <c r="A56" s="119">
        <v>44926</v>
      </c>
      <c r="B56" s="121" t="s">
        <v>817</v>
      </c>
      <c r="C56" s="120">
        <v>355817.52982223028</v>
      </c>
      <c r="D56" s="120">
        <v>355817.52982223028</v>
      </c>
      <c r="E56" s="120">
        <v>1671.1229007872</v>
      </c>
      <c r="F56" s="120">
        <v>0</v>
      </c>
      <c r="G56" s="120">
        <v>0</v>
      </c>
      <c r="H56" s="120">
        <v>0</v>
      </c>
      <c r="I56" s="120">
        <v>0</v>
      </c>
      <c r="J56" s="120">
        <v>1671.1229007872</v>
      </c>
      <c r="IH56" s="133"/>
      <c r="II56" s="133"/>
      <c r="IJ56" s="133"/>
      <c r="IK56" s="133"/>
      <c r="IL56" s="133"/>
      <c r="IM56" s="133"/>
      <c r="IN56" s="133"/>
      <c r="IO56" s="133"/>
      <c r="IP56" s="133"/>
      <c r="IQ56" s="133"/>
    </row>
    <row r="57" spans="1:251" ht="15.95" customHeight="1" x14ac:dyDescent="0.2">
      <c r="A57" s="119">
        <v>44926</v>
      </c>
      <c r="B57" s="121" t="s">
        <v>816</v>
      </c>
      <c r="C57" s="120">
        <v>654541.24971487536</v>
      </c>
      <c r="D57" s="120">
        <v>654541.24971487536</v>
      </c>
      <c r="E57" s="120">
        <v>3662.2441869347999</v>
      </c>
      <c r="F57" s="120">
        <v>0</v>
      </c>
      <c r="G57" s="120">
        <v>0</v>
      </c>
      <c r="H57" s="120">
        <v>0</v>
      </c>
      <c r="I57" s="120">
        <v>0</v>
      </c>
      <c r="J57" s="120">
        <v>3662.2441869347999</v>
      </c>
      <c r="IH57" s="133"/>
      <c r="II57" s="133"/>
      <c r="IJ57" s="133"/>
      <c r="IK57" s="133"/>
      <c r="IL57" s="133"/>
      <c r="IM57" s="133"/>
      <c r="IN57" s="133"/>
      <c r="IO57" s="133"/>
      <c r="IP57" s="133"/>
      <c r="IQ57" s="133"/>
    </row>
    <row r="58" spans="1:251" ht="15.95" customHeight="1" x14ac:dyDescent="0.2">
      <c r="A58" s="119">
        <v>44926</v>
      </c>
      <c r="B58" s="121" t="s">
        <v>895</v>
      </c>
      <c r="C58" s="120">
        <v>551371.66799999995</v>
      </c>
      <c r="D58" s="120">
        <v>551371.66799999995</v>
      </c>
      <c r="E58" s="120">
        <v>-4167.4181188577004</v>
      </c>
      <c r="F58" s="120">
        <v>0</v>
      </c>
      <c r="G58" s="120">
        <v>0</v>
      </c>
      <c r="H58" s="120">
        <v>0</v>
      </c>
      <c r="I58" s="120">
        <v>0</v>
      </c>
      <c r="J58" s="120">
        <v>-4167.4181188577004</v>
      </c>
      <c r="IH58" s="133"/>
      <c r="II58" s="133"/>
      <c r="IJ58" s="133"/>
      <c r="IK58" s="133"/>
      <c r="IL58" s="133"/>
      <c r="IM58" s="133"/>
      <c r="IN58" s="133"/>
      <c r="IO58" s="133"/>
      <c r="IP58" s="133"/>
      <c r="IQ58" s="133"/>
    </row>
    <row r="59" spans="1:251" ht="15.95" customHeight="1" x14ac:dyDescent="0.2">
      <c r="A59" s="119">
        <v>44926</v>
      </c>
      <c r="B59" s="121" t="s">
        <v>815</v>
      </c>
      <c r="C59" s="120">
        <v>112911.8803640703</v>
      </c>
      <c r="D59" s="120">
        <v>112911.8803640703</v>
      </c>
      <c r="E59" s="120">
        <v>2327.0461155705002</v>
      </c>
      <c r="F59" s="120">
        <v>0</v>
      </c>
      <c r="G59" s="120">
        <v>0</v>
      </c>
      <c r="H59" s="120">
        <v>0</v>
      </c>
      <c r="I59" s="120">
        <v>0</v>
      </c>
      <c r="J59" s="120">
        <v>2327.0461155705002</v>
      </c>
      <c r="IH59" s="133"/>
      <c r="II59" s="133"/>
      <c r="IJ59" s="133"/>
      <c r="IK59" s="133"/>
      <c r="IL59" s="133"/>
      <c r="IM59" s="133"/>
      <c r="IN59" s="133"/>
      <c r="IO59" s="133"/>
      <c r="IP59" s="133"/>
      <c r="IQ59" s="133"/>
    </row>
    <row r="60" spans="1:251" ht="15.95" customHeight="1" x14ac:dyDescent="0.2">
      <c r="A60" s="119">
        <v>44926</v>
      </c>
      <c r="B60" s="121" t="s">
        <v>814</v>
      </c>
      <c r="C60" s="120">
        <v>752.7009606396</v>
      </c>
      <c r="D60" s="120">
        <v>752.7009606396</v>
      </c>
      <c r="E60" s="120">
        <v>33.2486146456</v>
      </c>
      <c r="F60" s="120">
        <v>0</v>
      </c>
      <c r="G60" s="120">
        <v>0</v>
      </c>
      <c r="H60" s="120">
        <v>0</v>
      </c>
      <c r="I60" s="120">
        <v>0</v>
      </c>
      <c r="J60" s="120">
        <v>33.2486146456</v>
      </c>
      <c r="IH60" s="133"/>
      <c r="II60" s="133"/>
      <c r="IJ60" s="133"/>
      <c r="IK60" s="133"/>
      <c r="IL60" s="133"/>
      <c r="IM60" s="133"/>
      <c r="IN60" s="133"/>
      <c r="IO60" s="133"/>
      <c r="IP60" s="133"/>
      <c r="IQ60" s="133"/>
    </row>
    <row r="61" spans="1:251" ht="15.95" customHeight="1" x14ac:dyDescent="0.2">
      <c r="A61" s="119">
        <v>44926</v>
      </c>
      <c r="B61" s="121" t="s">
        <v>813</v>
      </c>
      <c r="C61" s="120">
        <v>645719.70533962839</v>
      </c>
      <c r="D61" s="120">
        <v>645719.70533962839</v>
      </c>
      <c r="E61" s="120">
        <v>33890.273413134499</v>
      </c>
      <c r="F61" s="120">
        <v>0</v>
      </c>
      <c r="G61" s="120">
        <v>0</v>
      </c>
      <c r="H61" s="120">
        <v>0</v>
      </c>
      <c r="I61" s="120">
        <v>0</v>
      </c>
      <c r="J61" s="120">
        <v>33890.273413134499</v>
      </c>
      <c r="IH61" s="133"/>
      <c r="II61" s="133"/>
      <c r="IJ61" s="133"/>
      <c r="IK61" s="133"/>
      <c r="IL61" s="133"/>
      <c r="IM61" s="133"/>
      <c r="IN61" s="133"/>
      <c r="IO61" s="133"/>
      <c r="IP61" s="133"/>
      <c r="IQ61" s="133"/>
    </row>
    <row r="62" spans="1:251" ht="15.95" customHeight="1" x14ac:dyDescent="0.2">
      <c r="A62" s="119">
        <v>44926</v>
      </c>
      <c r="B62" s="121" t="s">
        <v>812</v>
      </c>
      <c r="C62" s="120">
        <v>487589.2756809374</v>
      </c>
      <c r="D62" s="120">
        <v>487589.2756809374</v>
      </c>
      <c r="E62" s="120">
        <v>-3071.9635050533002</v>
      </c>
      <c r="F62" s="120">
        <v>0</v>
      </c>
      <c r="G62" s="120">
        <v>0</v>
      </c>
      <c r="H62" s="120">
        <v>0</v>
      </c>
      <c r="I62" s="120">
        <v>0</v>
      </c>
      <c r="J62" s="120">
        <v>-3071.9635050533002</v>
      </c>
      <c r="IH62" s="133"/>
      <c r="II62" s="133"/>
      <c r="IJ62" s="133"/>
      <c r="IK62" s="133"/>
      <c r="IL62" s="133"/>
      <c r="IM62" s="133"/>
      <c r="IN62" s="133"/>
      <c r="IO62" s="133"/>
      <c r="IP62" s="133"/>
      <c r="IQ62" s="133"/>
    </row>
    <row r="63" spans="1:251" ht="15.95" customHeight="1" x14ac:dyDescent="0.2">
      <c r="A63" s="119">
        <v>44926</v>
      </c>
      <c r="B63" s="121" t="s">
        <v>811</v>
      </c>
      <c r="C63" s="120">
        <v>156987.60800163701</v>
      </c>
      <c r="D63" s="120">
        <v>156987.60800163701</v>
      </c>
      <c r="E63" s="120">
        <v>-1306.4513238417001</v>
      </c>
      <c r="F63" s="120">
        <v>0</v>
      </c>
      <c r="G63" s="120">
        <v>0</v>
      </c>
      <c r="H63" s="120">
        <v>0</v>
      </c>
      <c r="I63" s="120">
        <v>0</v>
      </c>
      <c r="J63" s="120">
        <v>-1306.4513238417001</v>
      </c>
      <c r="IH63" s="133"/>
      <c r="II63" s="133"/>
      <c r="IJ63" s="133"/>
      <c r="IK63" s="133"/>
      <c r="IL63" s="133"/>
      <c r="IM63" s="133"/>
      <c r="IN63" s="133"/>
      <c r="IO63" s="133"/>
      <c r="IP63" s="133"/>
      <c r="IQ63" s="133"/>
    </row>
    <row r="64" spans="1:251" ht="15.95" customHeight="1" x14ac:dyDescent="0.2">
      <c r="A64" s="119">
        <v>44926</v>
      </c>
      <c r="B64" s="121" t="s">
        <v>810</v>
      </c>
      <c r="C64" s="120">
        <v>701749.87057859998</v>
      </c>
      <c r="D64" s="120">
        <v>701749.87057859998</v>
      </c>
      <c r="E64" s="120">
        <v>-19445.556760312102</v>
      </c>
      <c r="F64" s="120">
        <v>0</v>
      </c>
      <c r="G64" s="120">
        <v>0</v>
      </c>
      <c r="H64" s="120">
        <v>0</v>
      </c>
      <c r="I64" s="120">
        <v>0</v>
      </c>
      <c r="J64" s="120">
        <v>-19445.556760312102</v>
      </c>
      <c r="IH64" s="133"/>
      <c r="II64" s="133"/>
      <c r="IJ64" s="133"/>
      <c r="IK64" s="133"/>
      <c r="IL64" s="133"/>
      <c r="IM64" s="133"/>
      <c r="IN64" s="133"/>
      <c r="IO64" s="133"/>
      <c r="IP64" s="133"/>
      <c r="IQ64" s="133"/>
    </row>
    <row r="65" spans="1:251" ht="15.95" customHeight="1" x14ac:dyDescent="0.2">
      <c r="A65" s="119"/>
      <c r="B65" s="121" t="s">
        <v>761</v>
      </c>
      <c r="C65" s="120">
        <v>3667441.4884626186</v>
      </c>
      <c r="D65" s="120">
        <v>3667441.4884626186</v>
      </c>
      <c r="E65" s="120">
        <v>13592.545523007801</v>
      </c>
      <c r="F65" s="120">
        <v>0</v>
      </c>
      <c r="G65" s="120">
        <v>0</v>
      </c>
      <c r="H65" s="120">
        <v>0</v>
      </c>
      <c r="I65" s="120"/>
      <c r="J65" s="120">
        <v>13592.545523007801</v>
      </c>
      <c r="IH65" s="133"/>
      <c r="II65" s="133"/>
      <c r="IJ65" s="133"/>
      <c r="IK65" s="133"/>
      <c r="IL65" s="133"/>
      <c r="IM65" s="133"/>
      <c r="IN65" s="133"/>
      <c r="IO65" s="133"/>
      <c r="IP65" s="133"/>
      <c r="IQ65" s="133"/>
    </row>
    <row r="66" spans="1:251" ht="15.95" customHeight="1" x14ac:dyDescent="0.2">
      <c r="A66" s="119"/>
      <c r="B66" s="121" t="s">
        <v>809</v>
      </c>
      <c r="C66" s="120"/>
      <c r="D66" s="120"/>
      <c r="E66" s="120"/>
      <c r="F66" s="120"/>
      <c r="G66" s="120"/>
      <c r="H66" s="120"/>
      <c r="I66" s="120"/>
      <c r="J66" s="120"/>
      <c r="IH66" s="133"/>
      <c r="II66" s="133"/>
      <c r="IJ66" s="133"/>
      <c r="IK66" s="133"/>
      <c r="IL66" s="133"/>
      <c r="IM66" s="133"/>
      <c r="IN66" s="133"/>
      <c r="IO66" s="133"/>
      <c r="IP66" s="133"/>
      <c r="IQ66" s="133"/>
    </row>
    <row r="67" spans="1:251" ht="15.95" customHeight="1" x14ac:dyDescent="0.2">
      <c r="A67" s="119"/>
      <c r="B67" s="121" t="s">
        <v>808</v>
      </c>
      <c r="C67" s="120"/>
      <c r="D67" s="120"/>
      <c r="E67" s="120"/>
      <c r="F67" s="120"/>
      <c r="G67" s="120"/>
      <c r="H67" s="120"/>
      <c r="I67" s="120"/>
      <c r="J67" s="120"/>
      <c r="IH67" s="133"/>
      <c r="II67" s="133"/>
      <c r="IJ67" s="133"/>
      <c r="IK67" s="133"/>
      <c r="IL67" s="133"/>
      <c r="IM67" s="133"/>
      <c r="IN67" s="133"/>
      <c r="IO67" s="133"/>
      <c r="IP67" s="133"/>
      <c r="IQ67" s="133"/>
    </row>
    <row r="68" spans="1:251" ht="15.95" customHeight="1" x14ac:dyDescent="0.2">
      <c r="A68" s="119"/>
      <c r="B68" s="121" t="s">
        <v>807</v>
      </c>
      <c r="C68" s="120"/>
      <c r="D68" s="120"/>
      <c r="E68" s="120"/>
      <c r="F68" s="120"/>
      <c r="G68" s="120"/>
      <c r="H68" s="120"/>
      <c r="I68" s="120"/>
      <c r="J68" s="120"/>
      <c r="IH68" s="133"/>
      <c r="II68" s="133"/>
      <c r="IJ68" s="133"/>
      <c r="IK68" s="133"/>
      <c r="IL68" s="133"/>
      <c r="IM68" s="133"/>
      <c r="IN68" s="133"/>
      <c r="IO68" s="133"/>
      <c r="IP68" s="133"/>
      <c r="IQ68" s="133"/>
    </row>
    <row r="69" spans="1:251" ht="15.95" customHeight="1" x14ac:dyDescent="0.2">
      <c r="A69" s="119"/>
      <c r="B69" s="118" t="s">
        <v>806</v>
      </c>
      <c r="C69" s="117">
        <v>46103254.86757426</v>
      </c>
      <c r="D69" s="117">
        <v>51146933.380806014</v>
      </c>
      <c r="E69" s="117">
        <v>13592.545523007801</v>
      </c>
      <c r="F69" s="117">
        <v>0</v>
      </c>
      <c r="G69" s="117">
        <v>4526808.5831348412</v>
      </c>
      <c r="H69" s="117">
        <v>516869.93009691808</v>
      </c>
      <c r="I69" s="117">
        <v>0</v>
      </c>
      <c r="J69" s="117">
        <v>5057271.0587547673</v>
      </c>
      <c r="IH69" s="133"/>
      <c r="II69" s="133"/>
      <c r="IJ69" s="133"/>
      <c r="IK69" s="133"/>
      <c r="IL69" s="133"/>
      <c r="IM69" s="133"/>
      <c r="IN69" s="133"/>
      <c r="IO69" s="133"/>
      <c r="IP69" s="133"/>
      <c r="IQ69" s="133"/>
    </row>
    <row r="70" spans="1:251" ht="15.95" customHeight="1" x14ac:dyDescent="0.2">
      <c r="B70" s="30"/>
      <c r="IH70" s="133"/>
      <c r="II70" s="133"/>
      <c r="IJ70" s="133"/>
      <c r="IK70" s="133"/>
      <c r="IL70" s="133"/>
      <c r="IM70" s="133"/>
      <c r="IN70" s="133"/>
      <c r="IO70" s="133"/>
      <c r="IP70" s="133"/>
      <c r="IQ70" s="133"/>
    </row>
    <row r="71" spans="1:251" x14ac:dyDescent="0.2">
      <c r="C71" s="147"/>
      <c r="D71" s="147"/>
      <c r="E71" s="147"/>
      <c r="F71" s="147"/>
      <c r="G71" s="147"/>
      <c r="H71" s="147"/>
      <c r="I71" s="147"/>
      <c r="J71" s="147"/>
    </row>
    <row r="73" spans="1:251" ht="34.5" customHeight="1" x14ac:dyDescent="0.2">
      <c r="A73" s="147" t="s">
        <v>83</v>
      </c>
      <c r="D73" s="146" t="s">
        <v>85</v>
      </c>
      <c r="F73" s="146" t="s">
        <v>84</v>
      </c>
      <c r="G73" s="146"/>
      <c r="I73" s="228" t="s">
        <v>770</v>
      </c>
      <c r="J73" s="228"/>
    </row>
    <row r="74" spans="1:251" ht="27" customHeight="1" x14ac:dyDescent="0.2">
      <c r="A74" s="147" t="s">
        <v>919</v>
      </c>
      <c r="D74" s="54" t="s">
        <v>942</v>
      </c>
      <c r="I74" s="228"/>
      <c r="J74" s="228"/>
    </row>
    <row r="75" spans="1:251" ht="12.75" customHeight="1" x14ac:dyDescent="0.2">
      <c r="I75" s="215" t="s">
        <v>340</v>
      </c>
      <c r="J75" s="215"/>
    </row>
  </sheetData>
  <mergeCells count="4">
    <mergeCell ref="I75:J75"/>
    <mergeCell ref="A10:J10"/>
    <mergeCell ref="A11:J11"/>
    <mergeCell ref="I73:J74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10" zoomScaleNormal="100" zoomScaleSheetLayoutView="100" workbookViewId="0">
      <selection activeCell="N33" sqref="N33"/>
    </sheetView>
  </sheetViews>
  <sheetFormatPr defaultColWidth="8" defaultRowHeight="12.75" customHeight="1" x14ac:dyDescent="0.2"/>
  <cols>
    <col min="1" max="1" width="6" style="29" hidden="1" customWidth="1"/>
    <col min="2" max="2" width="7.5703125" style="29" customWidth="1"/>
    <col min="3" max="3" width="9.140625" style="29" customWidth="1"/>
    <col min="4" max="4" width="18.7109375" style="29" customWidth="1"/>
    <col min="5" max="9" width="9.140625" style="29" customWidth="1"/>
    <col min="10" max="10" width="13.85546875" style="29" customWidth="1"/>
    <col min="11" max="11" width="10.85546875" style="29" customWidth="1"/>
    <col min="12" max="12" width="16.85546875" style="29" customWidth="1"/>
    <col min="13" max="13" width="10.28515625" style="29" customWidth="1"/>
    <col min="14" max="256" width="9.140625" style="29" customWidth="1"/>
    <col min="257" max="16384" width="8" style="133"/>
  </cols>
  <sheetData>
    <row r="1" spans="2:12" x14ac:dyDescent="0.2">
      <c r="B1" s="30" t="str">
        <f>'[2]2'!A1</f>
        <v xml:space="preserve">Naziv investicionog fonda: </v>
      </c>
      <c r="E1" s="29" t="s">
        <v>896</v>
      </c>
    </row>
    <row r="2" spans="2:12" x14ac:dyDescent="0.2">
      <c r="B2" s="30" t="str">
        <f>'[2]2'!A2</f>
        <v xml:space="preserve">Registarski broj investicionog fonda: </v>
      </c>
    </row>
    <row r="3" spans="2:12" x14ac:dyDescent="0.2">
      <c r="B3" s="30" t="str">
        <f>'[2]2'!A3</f>
        <v>Naziv društva za upravljanje investicionim fondom: Društvo za upravljanje investicionim fondovima Kristal invest A.D. Banja Luka</v>
      </c>
    </row>
    <row r="4" spans="2:12" x14ac:dyDescent="0.2">
      <c r="B4" s="30" t="str">
        <f>'[2]2'!A4</f>
        <v>Matični broj društva za upravljanje investicionim fondom: 01935615</v>
      </c>
    </row>
    <row r="5" spans="2:12" x14ac:dyDescent="0.2">
      <c r="B5" s="30" t="str">
        <f>'[2]2'!A5</f>
        <v>JIB društva za upravljanje investicionim fondom: 4400819920004</v>
      </c>
    </row>
    <row r="6" spans="2:12" x14ac:dyDescent="0.2">
      <c r="B6" s="30" t="str">
        <f>'[2]2'!A6</f>
        <v>JIB zatvorenog investicionog fonda: JP-M-6</v>
      </c>
    </row>
    <row r="9" spans="2:12" x14ac:dyDescent="0.2">
      <c r="B9" s="229" t="s">
        <v>888</v>
      </c>
      <c r="C9" s="229"/>
      <c r="D9" s="229"/>
      <c r="E9" s="229"/>
      <c r="F9" s="229"/>
      <c r="G9" s="229"/>
      <c r="H9" s="229"/>
      <c r="I9" s="229"/>
      <c r="J9" s="229"/>
      <c r="K9" s="229"/>
      <c r="L9" s="229"/>
    </row>
    <row r="10" spans="2:12" x14ac:dyDescent="0.2">
      <c r="B10" s="229" t="s">
        <v>907</v>
      </c>
      <c r="C10" s="229"/>
      <c r="D10" s="229"/>
      <c r="E10" s="229"/>
      <c r="F10" s="229"/>
      <c r="G10" s="229"/>
      <c r="H10" s="229"/>
      <c r="I10" s="229"/>
      <c r="J10" s="229"/>
      <c r="K10" s="229"/>
      <c r="L10" s="229"/>
    </row>
    <row r="12" spans="2:12" x14ac:dyDescent="0.2">
      <c r="B12" s="230" t="s">
        <v>887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</row>
    <row r="14" spans="2:12" ht="40.5" customHeight="1" x14ac:dyDescent="0.2">
      <c r="B14" s="130" t="s">
        <v>877</v>
      </c>
      <c r="C14" s="231" t="s">
        <v>876</v>
      </c>
      <c r="D14" s="232"/>
      <c r="E14" s="231" t="s">
        <v>536</v>
      </c>
      <c r="F14" s="232"/>
      <c r="G14" s="231" t="s">
        <v>886</v>
      </c>
      <c r="H14" s="232"/>
      <c r="I14" s="231" t="s">
        <v>885</v>
      </c>
      <c r="J14" s="232"/>
      <c r="K14" s="231" t="s">
        <v>884</v>
      </c>
      <c r="L14" s="232"/>
    </row>
    <row r="15" spans="2:12" ht="10.5" customHeight="1" x14ac:dyDescent="0.2">
      <c r="B15" s="129">
        <v>1</v>
      </c>
      <c r="C15" s="239">
        <v>2</v>
      </c>
      <c r="D15" s="240"/>
      <c r="E15" s="239">
        <v>3</v>
      </c>
      <c r="F15" s="240"/>
      <c r="G15" s="239">
        <v>4</v>
      </c>
      <c r="H15" s="240"/>
      <c r="I15" s="239">
        <v>5</v>
      </c>
      <c r="J15" s="240"/>
      <c r="K15" s="239">
        <v>6</v>
      </c>
      <c r="L15" s="240"/>
    </row>
    <row r="16" spans="2:12" x14ac:dyDescent="0.2">
      <c r="B16" s="129" t="s">
        <v>351</v>
      </c>
      <c r="C16" s="233"/>
      <c r="D16" s="234"/>
      <c r="E16" s="235"/>
      <c r="F16" s="236"/>
      <c r="G16" s="237"/>
      <c r="H16" s="238"/>
      <c r="I16" s="237"/>
      <c r="J16" s="238"/>
      <c r="K16" s="237"/>
      <c r="L16" s="238"/>
    </row>
    <row r="17" spans="2:12" x14ac:dyDescent="0.2">
      <c r="B17" s="131"/>
      <c r="C17" s="233" t="s">
        <v>757</v>
      </c>
      <c r="D17" s="234"/>
      <c r="E17" s="235"/>
      <c r="F17" s="236"/>
      <c r="G17" s="237"/>
      <c r="H17" s="238"/>
      <c r="I17" s="237"/>
      <c r="J17" s="238"/>
      <c r="K17" s="237"/>
      <c r="L17" s="238"/>
    </row>
    <row r="18" spans="2:12" x14ac:dyDescent="0.2">
      <c r="C18" s="143"/>
      <c r="D18" s="143"/>
      <c r="E18" s="143"/>
      <c r="F18" s="143"/>
      <c r="G18" s="143"/>
      <c r="H18" s="143"/>
      <c r="I18" s="143"/>
      <c r="J18" s="143"/>
      <c r="K18" s="143"/>
      <c r="L18" s="143"/>
    </row>
    <row r="19" spans="2:12" x14ac:dyDescent="0.2">
      <c r="B19" s="230" t="s">
        <v>908</v>
      </c>
      <c r="C19" s="230"/>
      <c r="D19" s="230"/>
      <c r="E19" s="230"/>
      <c r="F19" s="230"/>
      <c r="G19" s="230"/>
      <c r="H19" s="230"/>
      <c r="I19" s="230"/>
      <c r="J19" s="230"/>
      <c r="K19" s="230"/>
      <c r="L19" s="230"/>
    </row>
    <row r="20" spans="2:12" x14ac:dyDescent="0.2"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</row>
    <row r="21" spans="2:12" x14ac:dyDescent="0.2">
      <c r="B21" s="233" t="s">
        <v>883</v>
      </c>
      <c r="C21" s="241"/>
      <c r="D21" s="241"/>
      <c r="E21" s="241"/>
      <c r="F21" s="241"/>
      <c r="G21" s="241"/>
      <c r="H21" s="241"/>
      <c r="I21" s="241"/>
      <c r="J21" s="234"/>
    </row>
    <row r="22" spans="2:12" ht="27.75" customHeight="1" x14ac:dyDescent="0.2">
      <c r="B22" s="130" t="s">
        <v>877</v>
      </c>
      <c r="C22" s="231" t="s">
        <v>876</v>
      </c>
      <c r="D22" s="232"/>
      <c r="E22" s="231" t="s">
        <v>882</v>
      </c>
      <c r="F22" s="232"/>
      <c r="G22" s="231" t="s">
        <v>881</v>
      </c>
      <c r="H22" s="232"/>
      <c r="I22" s="231" t="s">
        <v>880</v>
      </c>
      <c r="J22" s="232"/>
    </row>
    <row r="23" spans="2:12" ht="10.5" customHeight="1" x14ac:dyDescent="0.2">
      <c r="B23" s="129">
        <v>1</v>
      </c>
      <c r="C23" s="239">
        <v>2</v>
      </c>
      <c r="D23" s="240"/>
      <c r="E23" s="239">
        <v>3</v>
      </c>
      <c r="F23" s="240"/>
      <c r="G23" s="239">
        <v>4</v>
      </c>
      <c r="H23" s="240"/>
      <c r="I23" s="239">
        <v>5</v>
      </c>
      <c r="J23" s="240"/>
    </row>
    <row r="24" spans="2:12" x14ac:dyDescent="0.2">
      <c r="B24" s="129" t="s">
        <v>351</v>
      </c>
      <c r="C24" s="233"/>
      <c r="D24" s="234"/>
      <c r="E24" s="235"/>
      <c r="F24" s="236"/>
      <c r="G24" s="233"/>
      <c r="H24" s="234"/>
      <c r="I24" s="237"/>
      <c r="J24" s="238"/>
    </row>
    <row r="25" spans="2:12" x14ac:dyDescent="0.2">
      <c r="B25" s="129"/>
      <c r="C25" s="242" t="s">
        <v>879</v>
      </c>
      <c r="D25" s="243"/>
      <c r="E25" s="235"/>
      <c r="F25" s="236"/>
      <c r="G25" s="233"/>
      <c r="H25" s="234"/>
      <c r="I25" s="237"/>
      <c r="J25" s="238"/>
    </row>
    <row r="26" spans="2:12" x14ac:dyDescent="0.2">
      <c r="B26" s="233" t="s">
        <v>878</v>
      </c>
      <c r="C26" s="241"/>
      <c r="D26" s="241"/>
      <c r="E26" s="241"/>
      <c r="F26" s="241"/>
      <c r="G26" s="241"/>
      <c r="H26" s="241"/>
      <c r="I26" s="241"/>
      <c r="J26" s="234"/>
    </row>
    <row r="27" spans="2:12" ht="24.75" customHeight="1" x14ac:dyDescent="0.2">
      <c r="B27" s="130" t="s">
        <v>877</v>
      </c>
      <c r="C27" s="231" t="s">
        <v>876</v>
      </c>
      <c r="D27" s="232"/>
      <c r="E27" s="231" t="s">
        <v>875</v>
      </c>
      <c r="F27" s="232"/>
      <c r="G27" s="231" t="s">
        <v>874</v>
      </c>
      <c r="H27" s="232"/>
      <c r="I27" s="231" t="s">
        <v>873</v>
      </c>
      <c r="J27" s="232"/>
    </row>
    <row r="28" spans="2:12" x14ac:dyDescent="0.2">
      <c r="B28" s="129" t="s">
        <v>351</v>
      </c>
      <c r="C28" s="233"/>
      <c r="D28" s="234"/>
      <c r="E28" s="237"/>
      <c r="F28" s="238"/>
      <c r="G28" s="239"/>
      <c r="H28" s="240"/>
      <c r="I28" s="237"/>
      <c r="J28" s="238"/>
    </row>
    <row r="29" spans="2:12" x14ac:dyDescent="0.2">
      <c r="B29" s="129"/>
      <c r="C29" s="242" t="s">
        <v>872</v>
      </c>
      <c r="D29" s="243"/>
      <c r="E29" s="237"/>
      <c r="F29" s="238"/>
      <c r="G29" s="239"/>
      <c r="H29" s="240"/>
      <c r="I29" s="237"/>
      <c r="J29" s="238"/>
    </row>
    <row r="30" spans="2:12" x14ac:dyDescent="0.2">
      <c r="B30" s="233" t="s">
        <v>871</v>
      </c>
      <c r="C30" s="241"/>
      <c r="D30" s="234"/>
      <c r="E30" s="237"/>
      <c r="F30" s="238"/>
      <c r="G30" s="239"/>
      <c r="H30" s="240"/>
      <c r="I30" s="237"/>
      <c r="J30" s="238"/>
    </row>
    <row r="31" spans="2:12" ht="27" customHeight="1" x14ac:dyDescent="0.2"/>
    <row r="32" spans="2:12" x14ac:dyDescent="0.2">
      <c r="B32" s="230" t="s">
        <v>909</v>
      </c>
      <c r="C32" s="230"/>
      <c r="D32" s="230"/>
      <c r="E32" s="230"/>
      <c r="F32" s="230"/>
      <c r="G32" s="230"/>
      <c r="H32" s="230"/>
      <c r="I32" s="230"/>
      <c r="J32" s="230"/>
      <c r="K32" s="230"/>
    </row>
    <row r="34" spans="2:12" ht="21" customHeight="1" x14ac:dyDescent="0.2">
      <c r="B34" s="244" t="s">
        <v>870</v>
      </c>
      <c r="C34" s="245"/>
      <c r="D34" s="245"/>
      <c r="E34" s="246"/>
      <c r="F34" s="244" t="s">
        <v>869</v>
      </c>
      <c r="G34" s="245"/>
      <c r="H34" s="246"/>
      <c r="I34" s="244" t="s">
        <v>868</v>
      </c>
      <c r="J34" s="245"/>
      <c r="K34" s="246"/>
    </row>
    <row r="35" spans="2:12" x14ac:dyDescent="0.2">
      <c r="B35" s="247"/>
      <c r="C35" s="248"/>
      <c r="D35" s="248"/>
      <c r="E35" s="249"/>
      <c r="F35" s="250"/>
      <c r="G35" s="251"/>
      <c r="H35" s="252"/>
      <c r="I35" s="233"/>
      <c r="J35" s="241"/>
      <c r="K35" s="234"/>
    </row>
    <row r="36" spans="2:12" x14ac:dyDescent="0.2">
      <c r="B36" s="233" t="s">
        <v>867</v>
      </c>
      <c r="C36" s="241"/>
      <c r="D36" s="241"/>
      <c r="E36" s="234"/>
      <c r="F36" s="250">
        <v>2247966.7599999998</v>
      </c>
      <c r="G36" s="251"/>
      <c r="H36" s="252"/>
      <c r="I36" s="239" t="s">
        <v>866</v>
      </c>
      <c r="J36" s="253"/>
      <c r="K36" s="240"/>
    </row>
    <row r="37" spans="2:12" x14ac:dyDescent="0.2">
      <c r="B37" s="144"/>
      <c r="C37" s="144"/>
      <c r="D37" s="144" t="s">
        <v>757</v>
      </c>
      <c r="E37" s="144"/>
      <c r="F37" s="144"/>
      <c r="G37" s="144"/>
      <c r="H37" s="144">
        <f>SUM(F35:F36)</f>
        <v>2247966.7599999998</v>
      </c>
      <c r="I37" s="144"/>
      <c r="J37" s="144"/>
      <c r="K37" s="144"/>
      <c r="L37" s="144"/>
    </row>
    <row r="38" spans="2:12" x14ac:dyDescent="0.2"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</row>
    <row r="39" spans="2:12" ht="31.5" customHeight="1" x14ac:dyDescent="0.2">
      <c r="B39" s="144" t="s">
        <v>83</v>
      </c>
      <c r="C39" s="144"/>
      <c r="D39" s="144"/>
      <c r="E39" s="144"/>
      <c r="F39" s="229" t="s">
        <v>85</v>
      </c>
      <c r="G39" s="229"/>
      <c r="H39" s="144"/>
      <c r="I39" s="144" t="s">
        <v>84</v>
      </c>
      <c r="J39" s="214" t="s">
        <v>86</v>
      </c>
      <c r="K39" s="214"/>
      <c r="L39" s="214"/>
    </row>
    <row r="40" spans="2:12" ht="36" customHeight="1" x14ac:dyDescent="0.2">
      <c r="B40" s="144" t="s">
        <v>920</v>
      </c>
      <c r="C40" s="144"/>
      <c r="D40" s="144"/>
      <c r="E40" s="144"/>
      <c r="F40" s="254" t="s">
        <v>940</v>
      </c>
      <c r="G40" s="254"/>
      <c r="H40" s="144"/>
      <c r="I40" s="144"/>
      <c r="J40" s="217" t="s">
        <v>340</v>
      </c>
      <c r="K40" s="217"/>
      <c r="L40" s="217"/>
    </row>
    <row r="41" spans="2:12" x14ac:dyDescent="0.2"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</row>
    <row r="42" spans="2:12" x14ac:dyDescent="0.2">
      <c r="B42" s="144"/>
      <c r="C42" s="144"/>
      <c r="D42" s="144"/>
      <c r="E42" s="144"/>
      <c r="F42" s="144"/>
      <c r="G42" s="144"/>
      <c r="H42" s="144"/>
      <c r="I42" s="144"/>
      <c r="J42" s="144"/>
      <c r="K42" s="144"/>
      <c r="L42" s="144"/>
    </row>
    <row r="43" spans="2:12" x14ac:dyDescent="0.2"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</row>
    <row r="44" spans="2:12" x14ac:dyDescent="0.2"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</row>
    <row r="45" spans="2:12" x14ac:dyDescent="0.2">
      <c r="B45" s="144"/>
      <c r="C45" s="144"/>
      <c r="D45" s="144"/>
      <c r="E45" s="144"/>
      <c r="F45" s="128"/>
      <c r="G45" s="128"/>
      <c r="H45" s="128"/>
      <c r="I45" s="143"/>
      <c r="J45" s="143"/>
      <c r="K45" s="143"/>
    </row>
    <row r="46" spans="2:12" x14ac:dyDescent="0.2">
      <c r="C46" s="127"/>
    </row>
    <row r="48" spans="2:12" x14ac:dyDescent="0.2">
      <c r="C48" s="187"/>
      <c r="D48" s="187"/>
      <c r="E48" s="187"/>
      <c r="F48" s="187"/>
    </row>
    <row r="49" spans="3:6" x14ac:dyDescent="0.2">
      <c r="C49" s="187"/>
      <c r="D49" s="187"/>
      <c r="E49" s="187"/>
      <c r="F49" s="187"/>
    </row>
    <row r="50" spans="3:6" x14ac:dyDescent="0.2">
      <c r="C50" s="187"/>
      <c r="D50" s="187"/>
      <c r="E50" s="187"/>
      <c r="F50" s="187"/>
    </row>
    <row r="82" spans="10:12" x14ac:dyDescent="0.2">
      <c r="J82" s="126"/>
      <c r="K82" s="126"/>
    </row>
    <row r="83" spans="10:12" x14ac:dyDescent="0.2">
      <c r="J83" s="126"/>
      <c r="K83" s="126"/>
    </row>
    <row r="84" spans="10:12" x14ac:dyDescent="0.2">
      <c r="L84" s="126"/>
    </row>
    <row r="85" spans="10:12" x14ac:dyDescent="0.2">
      <c r="L85" s="126"/>
    </row>
    <row r="86" spans="10:12" ht="21.75" customHeight="1" x14ac:dyDescent="0.2"/>
  </sheetData>
  <mergeCells count="73">
    <mergeCell ref="C48:F50"/>
    <mergeCell ref="B36:E36"/>
    <mergeCell ref="F36:H36"/>
    <mergeCell ref="I36:K36"/>
    <mergeCell ref="F39:G39"/>
    <mergeCell ref="J39:L39"/>
    <mergeCell ref="F40:G40"/>
    <mergeCell ref="J40:L40"/>
    <mergeCell ref="B34:E34"/>
    <mergeCell ref="F34:H34"/>
    <mergeCell ref="I34:K34"/>
    <mergeCell ref="B35:E35"/>
    <mergeCell ref="F35:H35"/>
    <mergeCell ref="I35:K35"/>
    <mergeCell ref="B30:D30"/>
    <mergeCell ref="E30:F30"/>
    <mergeCell ref="G30:H30"/>
    <mergeCell ref="I30:J30"/>
    <mergeCell ref="B32:K32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C15:D15"/>
    <mergeCell ref="E15:F15"/>
    <mergeCell ref="G15:H15"/>
    <mergeCell ref="I15:J15"/>
    <mergeCell ref="K15:L15"/>
    <mergeCell ref="C16:D16"/>
    <mergeCell ref="E16:F16"/>
    <mergeCell ref="G16:H16"/>
    <mergeCell ref="I16:J16"/>
    <mergeCell ref="K16:L16"/>
    <mergeCell ref="B9:L9"/>
    <mergeCell ref="B10:L10"/>
    <mergeCell ref="B12:L12"/>
    <mergeCell ref="C14:D14"/>
    <mergeCell ref="E14:F14"/>
    <mergeCell ref="G14:H14"/>
    <mergeCell ref="I14:J14"/>
    <mergeCell ref="K14:L1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opLeftCell="A49" workbookViewId="0">
      <selection activeCell="C34" sqref="C34"/>
    </sheetView>
  </sheetViews>
  <sheetFormatPr defaultRowHeight="15" x14ac:dyDescent="0.25"/>
  <cols>
    <col min="1" max="1" width="14.85546875" style="23" customWidth="1"/>
    <col min="2" max="2" width="54.140625" style="170" customWidth="1"/>
    <col min="3" max="4" width="9.140625" style="23"/>
    <col min="5" max="5" width="13.7109375" style="23" bestFit="1" customWidth="1"/>
    <col min="6" max="6" width="11.42578125" style="23" customWidth="1"/>
    <col min="7" max="16384" width="9.140625" style="23"/>
  </cols>
  <sheetData>
    <row r="1" spans="1:6" ht="39" x14ac:dyDescent="0.25">
      <c r="A1" s="136" t="s">
        <v>87</v>
      </c>
      <c r="B1" s="135" t="s">
        <v>896</v>
      </c>
      <c r="C1" s="159"/>
      <c r="D1" s="1"/>
      <c r="E1" s="1"/>
    </row>
    <row r="2" spans="1:6" x14ac:dyDescent="0.25">
      <c r="A2" s="1" t="s">
        <v>88</v>
      </c>
      <c r="B2" s="1"/>
      <c r="C2" s="159"/>
      <c r="D2" s="1"/>
      <c r="E2" s="1"/>
    </row>
    <row r="3" spans="1:6" x14ac:dyDescent="0.25">
      <c r="A3" s="1" t="s">
        <v>89</v>
      </c>
      <c r="B3" s="1"/>
      <c r="C3" s="159"/>
      <c r="D3" s="1"/>
      <c r="E3" s="1"/>
    </row>
    <row r="4" spans="1:6" x14ac:dyDescent="0.25">
      <c r="A4" s="1" t="s">
        <v>90</v>
      </c>
      <c r="B4" s="1"/>
      <c r="C4" s="159"/>
      <c r="D4" s="1"/>
      <c r="E4" s="1"/>
    </row>
    <row r="5" spans="1:6" x14ac:dyDescent="0.25">
      <c r="A5" s="1" t="s">
        <v>91</v>
      </c>
      <c r="B5" s="1"/>
      <c r="C5" s="159"/>
      <c r="D5" s="1"/>
      <c r="E5" s="1"/>
    </row>
    <row r="6" spans="1:6" x14ac:dyDescent="0.25">
      <c r="A6" s="1" t="s">
        <v>338</v>
      </c>
      <c r="B6" s="1"/>
      <c r="C6" s="159"/>
      <c r="D6" s="1"/>
      <c r="E6" s="1"/>
    </row>
    <row r="7" spans="1:6" x14ac:dyDescent="0.25">
      <c r="A7" s="159"/>
      <c r="B7" s="1"/>
      <c r="C7" s="1"/>
      <c r="D7" s="1"/>
      <c r="E7" s="1"/>
    </row>
    <row r="8" spans="1:6" x14ac:dyDescent="0.25">
      <c r="A8" s="159"/>
      <c r="B8" s="159" t="s">
        <v>98</v>
      </c>
      <c r="C8" s="3"/>
      <c r="D8" s="1"/>
      <c r="E8" s="1"/>
    </row>
    <row r="9" spans="1:6" x14ac:dyDescent="0.25">
      <c r="A9" s="159"/>
      <c r="B9" s="159" t="s">
        <v>95</v>
      </c>
      <c r="C9" s="3"/>
      <c r="D9" s="1"/>
      <c r="E9" s="1"/>
    </row>
    <row r="10" spans="1:6" x14ac:dyDescent="0.25">
      <c r="A10" s="159"/>
      <c r="B10" s="159" t="s">
        <v>912</v>
      </c>
      <c r="C10" s="1"/>
      <c r="D10" s="1" t="s">
        <v>79</v>
      </c>
      <c r="E10" s="1"/>
    </row>
    <row r="12" spans="1:6" ht="30" x14ac:dyDescent="0.25">
      <c r="A12" s="28" t="s">
        <v>168</v>
      </c>
      <c r="B12" s="28" t="s">
        <v>167</v>
      </c>
      <c r="C12" s="24" t="s">
        <v>169</v>
      </c>
      <c r="D12" s="25" t="s">
        <v>170</v>
      </c>
      <c r="E12" s="25" t="s">
        <v>81</v>
      </c>
      <c r="F12" s="28" t="s">
        <v>82</v>
      </c>
    </row>
    <row r="13" spans="1:6" x14ac:dyDescent="0.25">
      <c r="A13" s="25">
        <v>1</v>
      </c>
      <c r="B13" s="166">
        <v>2</v>
      </c>
      <c r="C13" s="24">
        <v>3</v>
      </c>
      <c r="D13" s="24">
        <v>4</v>
      </c>
      <c r="E13" s="24">
        <v>5</v>
      </c>
      <c r="F13" s="24">
        <v>6</v>
      </c>
    </row>
    <row r="14" spans="1:6" x14ac:dyDescent="0.25">
      <c r="A14" s="25"/>
      <c r="B14" s="167" t="s">
        <v>171</v>
      </c>
      <c r="C14" s="24"/>
      <c r="D14" s="24"/>
      <c r="E14" s="24"/>
      <c r="F14" s="24"/>
    </row>
    <row r="15" spans="1:6" x14ac:dyDescent="0.25">
      <c r="A15" s="25">
        <v>70</v>
      </c>
      <c r="B15" s="167" t="s">
        <v>172</v>
      </c>
      <c r="C15" s="24"/>
      <c r="D15" s="26">
        <v>201</v>
      </c>
      <c r="E15" s="21">
        <f>E16+E17+E18</f>
        <v>1894933</v>
      </c>
      <c r="F15" s="21">
        <f>F16+F17+F18+F19</f>
        <v>2834611</v>
      </c>
    </row>
    <row r="16" spans="1:6" x14ac:dyDescent="0.25">
      <c r="A16" s="25">
        <v>700</v>
      </c>
      <c r="B16" s="167" t="s">
        <v>173</v>
      </c>
      <c r="C16" s="26" t="s">
        <v>933</v>
      </c>
      <c r="D16" s="26">
        <v>202</v>
      </c>
      <c r="E16" s="21">
        <v>1724216</v>
      </c>
      <c r="F16" s="21">
        <v>2492684</v>
      </c>
    </row>
    <row r="17" spans="1:11" x14ac:dyDescent="0.25">
      <c r="A17" s="25">
        <v>701</v>
      </c>
      <c r="B17" s="167" t="s">
        <v>174</v>
      </c>
      <c r="C17" s="26" t="s">
        <v>934</v>
      </c>
      <c r="D17" s="26">
        <v>203</v>
      </c>
      <c r="E17" s="21">
        <v>95625</v>
      </c>
      <c r="F17" s="21">
        <v>130631</v>
      </c>
    </row>
    <row r="18" spans="1:11" ht="30" x14ac:dyDescent="0.25">
      <c r="A18" s="25">
        <v>702</v>
      </c>
      <c r="B18" s="167" t="s">
        <v>175</v>
      </c>
      <c r="C18" s="26" t="s">
        <v>934</v>
      </c>
      <c r="D18" s="26">
        <v>204</v>
      </c>
      <c r="E18" s="168">
        <v>75092</v>
      </c>
      <c r="F18" s="21">
        <v>56373</v>
      </c>
    </row>
    <row r="19" spans="1:11" x14ac:dyDescent="0.25">
      <c r="A19" s="25">
        <v>709</v>
      </c>
      <c r="B19" s="167" t="s">
        <v>176</v>
      </c>
      <c r="C19" s="26" t="s">
        <v>935</v>
      </c>
      <c r="D19" s="26">
        <v>205</v>
      </c>
      <c r="E19" s="21"/>
      <c r="F19" s="21">
        <v>154923</v>
      </c>
    </row>
    <row r="20" spans="1:11" x14ac:dyDescent="0.25">
      <c r="A20" s="25">
        <v>71</v>
      </c>
      <c r="B20" s="167" t="s">
        <v>177</v>
      </c>
      <c r="C20" s="26" t="s">
        <v>936</v>
      </c>
      <c r="D20" s="26">
        <v>206</v>
      </c>
      <c r="E20" s="21">
        <f>E21+E24</f>
        <v>327913</v>
      </c>
      <c r="F20" s="21">
        <f>F21+F24</f>
        <v>3583545</v>
      </c>
      <c r="K20" s="27"/>
    </row>
    <row r="21" spans="1:11" ht="30" x14ac:dyDescent="0.25">
      <c r="A21" s="25">
        <v>710</v>
      </c>
      <c r="B21" s="167" t="s">
        <v>313</v>
      </c>
      <c r="C21" s="26" t="s">
        <v>936</v>
      </c>
      <c r="D21" s="26">
        <v>207</v>
      </c>
      <c r="E21" s="21">
        <v>249327</v>
      </c>
      <c r="F21" s="165">
        <v>3541509</v>
      </c>
      <c r="H21" s="27"/>
    </row>
    <row r="22" spans="1:11" ht="30" x14ac:dyDescent="0.25">
      <c r="A22" s="25">
        <v>711</v>
      </c>
      <c r="B22" s="167" t="s">
        <v>314</v>
      </c>
      <c r="C22" s="26"/>
      <c r="D22" s="26">
        <v>208</v>
      </c>
      <c r="E22" s="21"/>
      <c r="F22" s="21"/>
      <c r="I22" s="27"/>
    </row>
    <row r="23" spans="1:11" ht="30" x14ac:dyDescent="0.25">
      <c r="A23" s="25">
        <v>712</v>
      </c>
      <c r="B23" s="167" t="s">
        <v>315</v>
      </c>
      <c r="C23" s="26"/>
      <c r="D23" s="26">
        <v>209</v>
      </c>
      <c r="E23" s="21"/>
      <c r="F23" s="21"/>
    </row>
    <row r="24" spans="1:11" x14ac:dyDescent="0.25">
      <c r="A24" s="25">
        <v>713</v>
      </c>
      <c r="B24" s="167" t="s">
        <v>178</v>
      </c>
      <c r="C24" s="26" t="s">
        <v>936</v>
      </c>
      <c r="D24" s="26">
        <v>210</v>
      </c>
      <c r="E24" s="21">
        <v>78586</v>
      </c>
      <c r="F24" s="21">
        <v>42036</v>
      </c>
    </row>
    <row r="25" spans="1:11" x14ac:dyDescent="0.25">
      <c r="A25" s="25">
        <v>719</v>
      </c>
      <c r="B25" s="167" t="s">
        <v>179</v>
      </c>
      <c r="C25" s="26"/>
      <c r="D25" s="26">
        <v>211</v>
      </c>
      <c r="E25" s="21"/>
      <c r="F25" s="21"/>
    </row>
    <row r="26" spans="1:11" x14ac:dyDescent="0.25">
      <c r="A26" s="25">
        <v>60</v>
      </c>
      <c r="B26" s="167" t="s">
        <v>180</v>
      </c>
      <c r="C26" s="26"/>
      <c r="D26" s="26">
        <v>212</v>
      </c>
      <c r="E26" s="21">
        <f>E27+E28</f>
        <v>2039292</v>
      </c>
      <c r="F26" s="21">
        <f>F27+F28</f>
        <v>2022436</v>
      </c>
    </row>
    <row r="27" spans="1:11" x14ac:dyDescent="0.25">
      <c r="A27" s="25">
        <v>600</v>
      </c>
      <c r="B27" s="167" t="s">
        <v>181</v>
      </c>
      <c r="C27" s="26" t="s">
        <v>930</v>
      </c>
      <c r="D27" s="26">
        <v>213</v>
      </c>
      <c r="E27" s="21">
        <v>2019513</v>
      </c>
      <c r="F27" s="21">
        <v>1934294</v>
      </c>
    </row>
    <row r="28" spans="1:11" x14ac:dyDescent="0.25">
      <c r="A28" s="25">
        <v>601</v>
      </c>
      <c r="B28" s="167" t="s">
        <v>182</v>
      </c>
      <c r="C28" s="26" t="s">
        <v>937</v>
      </c>
      <c r="D28" s="26">
        <v>214</v>
      </c>
      <c r="E28" s="21">
        <v>19779</v>
      </c>
      <c r="F28" s="21">
        <v>88142</v>
      </c>
    </row>
    <row r="29" spans="1:11" x14ac:dyDescent="0.25">
      <c r="A29" s="25">
        <v>603</v>
      </c>
      <c r="B29" s="167" t="s">
        <v>183</v>
      </c>
      <c r="C29" s="26"/>
      <c r="D29" s="26">
        <v>215</v>
      </c>
      <c r="E29" s="21"/>
      <c r="F29" s="21"/>
      <c r="K29" s="27"/>
    </row>
    <row r="30" spans="1:11" x14ac:dyDescent="0.25">
      <c r="A30" s="25">
        <v>605</v>
      </c>
      <c r="B30" s="167" t="s">
        <v>184</v>
      </c>
      <c r="C30" s="26"/>
      <c r="D30" s="26">
        <v>216</v>
      </c>
      <c r="E30" s="21"/>
      <c r="F30" s="21"/>
    </row>
    <row r="31" spans="1:11" x14ac:dyDescent="0.25">
      <c r="A31" s="25">
        <v>607</v>
      </c>
      <c r="B31" s="167" t="s">
        <v>185</v>
      </c>
      <c r="C31" s="26"/>
      <c r="D31" s="26">
        <v>217</v>
      </c>
      <c r="E31" s="21"/>
      <c r="F31" s="21"/>
    </row>
    <row r="32" spans="1:11" x14ac:dyDescent="0.25">
      <c r="A32" s="25" t="s">
        <v>31</v>
      </c>
      <c r="B32" s="167" t="s">
        <v>186</v>
      </c>
      <c r="C32" s="26"/>
      <c r="D32" s="26">
        <v>218</v>
      </c>
      <c r="E32" s="21"/>
      <c r="F32" s="21"/>
    </row>
    <row r="33" spans="1:11" x14ac:dyDescent="0.25">
      <c r="A33" s="25">
        <v>61</v>
      </c>
      <c r="B33" s="167" t="s">
        <v>187</v>
      </c>
      <c r="C33" s="26" t="s">
        <v>936</v>
      </c>
      <c r="D33" s="26">
        <v>219</v>
      </c>
      <c r="E33" s="21">
        <f>E34+E37</f>
        <v>10620</v>
      </c>
      <c r="F33" s="21">
        <f>F34+F37</f>
        <v>64064</v>
      </c>
    </row>
    <row r="34" spans="1:11" ht="30" x14ac:dyDescent="0.25">
      <c r="A34" s="25">
        <v>610</v>
      </c>
      <c r="B34" s="167" t="s">
        <v>316</v>
      </c>
      <c r="C34" s="26" t="s">
        <v>936</v>
      </c>
      <c r="D34" s="26">
        <v>220</v>
      </c>
      <c r="E34" s="21">
        <v>2437</v>
      </c>
      <c r="F34" s="165">
        <v>37746</v>
      </c>
      <c r="I34" s="27"/>
    </row>
    <row r="35" spans="1:11" ht="30" x14ac:dyDescent="0.25">
      <c r="A35" s="25">
        <v>611</v>
      </c>
      <c r="B35" s="167" t="s">
        <v>317</v>
      </c>
      <c r="C35" s="26"/>
      <c r="D35" s="26">
        <v>221</v>
      </c>
      <c r="E35" s="21"/>
      <c r="F35" s="21"/>
    </row>
    <row r="36" spans="1:11" ht="30" x14ac:dyDescent="0.25">
      <c r="A36" s="25">
        <v>612</v>
      </c>
      <c r="B36" s="167" t="s">
        <v>318</v>
      </c>
      <c r="C36" s="26"/>
      <c r="D36" s="26">
        <v>222</v>
      </c>
      <c r="E36" s="21"/>
      <c r="F36" s="21"/>
    </row>
    <row r="37" spans="1:11" x14ac:dyDescent="0.25">
      <c r="A37" s="25">
        <v>613</v>
      </c>
      <c r="B37" s="167" t="s">
        <v>188</v>
      </c>
      <c r="C37" s="26" t="s">
        <v>936</v>
      </c>
      <c r="D37" s="26">
        <v>223</v>
      </c>
      <c r="E37" s="21">
        <v>8183</v>
      </c>
      <c r="F37" s="21">
        <v>26318</v>
      </c>
      <c r="H37" s="27"/>
      <c r="I37" s="27"/>
    </row>
    <row r="38" spans="1:11" x14ac:dyDescent="0.25">
      <c r="A38" s="25">
        <v>619</v>
      </c>
      <c r="B38" s="167" t="s">
        <v>189</v>
      </c>
      <c r="C38" s="26"/>
      <c r="D38" s="26">
        <v>224</v>
      </c>
      <c r="E38" s="21"/>
      <c r="F38" s="21"/>
    </row>
    <row r="39" spans="1:11" x14ac:dyDescent="0.25">
      <c r="A39" s="25"/>
      <c r="B39" s="167" t="s">
        <v>190</v>
      </c>
      <c r="C39" s="26"/>
      <c r="D39" s="26">
        <v>225</v>
      </c>
      <c r="E39" s="21"/>
      <c r="F39" s="21"/>
    </row>
    <row r="40" spans="1:11" x14ac:dyDescent="0.25">
      <c r="A40" s="25">
        <v>739</v>
      </c>
      <c r="B40" s="167" t="s">
        <v>191</v>
      </c>
      <c r="C40" s="26"/>
      <c r="D40" s="26">
        <v>226</v>
      </c>
      <c r="E40" s="21"/>
      <c r="F40" s="21"/>
    </row>
    <row r="41" spans="1:11" x14ac:dyDescent="0.25">
      <c r="A41" s="25"/>
      <c r="B41" s="167" t="s">
        <v>192</v>
      </c>
      <c r="C41" s="26"/>
      <c r="D41" s="26">
        <v>227</v>
      </c>
      <c r="E41" s="21">
        <f>E43</f>
        <v>907</v>
      </c>
      <c r="F41" s="21"/>
    </row>
    <row r="42" spans="1:11" x14ac:dyDescent="0.25">
      <c r="A42" s="25">
        <v>630</v>
      </c>
      <c r="B42" s="167" t="s">
        <v>193</v>
      </c>
      <c r="C42" s="26"/>
      <c r="D42" s="26">
        <v>228</v>
      </c>
      <c r="E42" s="21"/>
      <c r="F42" s="21"/>
    </row>
    <row r="43" spans="1:11" x14ac:dyDescent="0.25">
      <c r="A43" s="25">
        <v>631</v>
      </c>
      <c r="B43" s="167" t="s">
        <v>194</v>
      </c>
      <c r="C43" s="26"/>
      <c r="D43" s="26">
        <v>229</v>
      </c>
      <c r="E43" s="21">
        <v>907</v>
      </c>
      <c r="F43" s="21"/>
    </row>
    <row r="44" spans="1:11" x14ac:dyDescent="0.25">
      <c r="A44" s="25"/>
      <c r="B44" s="167" t="s">
        <v>195</v>
      </c>
      <c r="C44" s="26"/>
      <c r="D44" s="26"/>
      <c r="E44" s="21"/>
      <c r="F44" s="21"/>
    </row>
    <row r="45" spans="1:11" x14ac:dyDescent="0.25">
      <c r="A45" s="25"/>
      <c r="B45" s="167" t="s">
        <v>196</v>
      </c>
      <c r="C45" s="26"/>
      <c r="D45" s="26">
        <v>230</v>
      </c>
      <c r="E45" s="21">
        <f>E15+E20-E26-E33-E41</f>
        <v>172027</v>
      </c>
      <c r="F45" s="21">
        <f>F15+F20-F26-F33-F41</f>
        <v>4331656</v>
      </c>
    </row>
    <row r="46" spans="1:11" x14ac:dyDescent="0.25">
      <c r="A46" s="25"/>
      <c r="B46" s="167" t="s">
        <v>337</v>
      </c>
      <c r="C46" s="26"/>
      <c r="D46" s="26">
        <v>231</v>
      </c>
      <c r="E46" s="21"/>
      <c r="F46" s="21"/>
    </row>
    <row r="47" spans="1:11" x14ac:dyDescent="0.25">
      <c r="A47" s="25"/>
      <c r="B47" s="167" t="s">
        <v>197</v>
      </c>
      <c r="C47" s="26"/>
      <c r="D47" s="26"/>
      <c r="E47" s="21"/>
      <c r="F47" s="21"/>
    </row>
    <row r="48" spans="1:11" x14ac:dyDescent="0.25">
      <c r="A48" s="25"/>
      <c r="B48" s="167" t="s">
        <v>198</v>
      </c>
      <c r="C48" s="26" t="s">
        <v>938</v>
      </c>
      <c r="D48" s="26">
        <v>232</v>
      </c>
      <c r="E48" s="21">
        <f>E49+E51</f>
        <v>44191085</v>
      </c>
      <c r="F48" s="21">
        <f>F49+F51</f>
        <v>23853645</v>
      </c>
      <c r="K48" s="27"/>
    </row>
    <row r="49" spans="1:11" ht="45" x14ac:dyDescent="0.25">
      <c r="A49" s="25" t="s">
        <v>32</v>
      </c>
      <c r="B49" s="167" t="s">
        <v>199</v>
      </c>
      <c r="C49" s="26" t="s">
        <v>938</v>
      </c>
      <c r="D49" s="26" t="s">
        <v>38</v>
      </c>
      <c r="E49" s="21">
        <v>39683460</v>
      </c>
      <c r="F49" s="21">
        <v>22767143</v>
      </c>
      <c r="K49" s="27"/>
    </row>
    <row r="50" spans="1:11" ht="45" x14ac:dyDescent="0.25">
      <c r="A50" s="25" t="s">
        <v>33</v>
      </c>
      <c r="B50" s="167" t="s">
        <v>200</v>
      </c>
      <c r="C50" s="26"/>
      <c r="D50" s="26" t="s">
        <v>39</v>
      </c>
      <c r="E50" s="21"/>
      <c r="F50" s="21"/>
    </row>
    <row r="51" spans="1:11" x14ac:dyDescent="0.25">
      <c r="A51" s="25">
        <v>722</v>
      </c>
      <c r="B51" s="167" t="s">
        <v>201</v>
      </c>
      <c r="C51" s="26" t="s">
        <v>938</v>
      </c>
      <c r="D51" s="26">
        <v>235</v>
      </c>
      <c r="E51" s="21">
        <v>4507625</v>
      </c>
      <c r="F51" s="169">
        <v>1086502</v>
      </c>
    </row>
    <row r="52" spans="1:11" x14ac:dyDescent="0.25">
      <c r="A52" s="25">
        <v>723</v>
      </c>
      <c r="B52" s="167" t="s">
        <v>202</v>
      </c>
      <c r="C52" s="26"/>
      <c r="D52" s="26">
        <v>236</v>
      </c>
      <c r="E52" s="21"/>
      <c r="F52" s="21"/>
    </row>
    <row r="53" spans="1:11" ht="30" x14ac:dyDescent="0.25">
      <c r="A53" s="25" t="s">
        <v>34</v>
      </c>
      <c r="B53" s="167" t="s">
        <v>203</v>
      </c>
      <c r="C53" s="26"/>
      <c r="D53" s="26">
        <v>237</v>
      </c>
      <c r="E53" s="21"/>
      <c r="F53" s="21"/>
    </row>
    <row r="54" spans="1:11" x14ac:dyDescent="0.25">
      <c r="A54" s="25">
        <v>729</v>
      </c>
      <c r="B54" s="167" t="s">
        <v>204</v>
      </c>
      <c r="C54" s="26"/>
      <c r="D54" s="26">
        <v>238</v>
      </c>
      <c r="E54" s="21"/>
      <c r="F54" s="21"/>
      <c r="K54" s="27"/>
    </row>
    <row r="55" spans="1:11" x14ac:dyDescent="0.25">
      <c r="A55" s="25"/>
      <c r="B55" s="167" t="s">
        <v>205</v>
      </c>
      <c r="C55" s="26" t="s">
        <v>938</v>
      </c>
      <c r="D55" s="26">
        <v>239</v>
      </c>
      <c r="E55" s="21">
        <f>E56+E58</f>
        <v>39423651</v>
      </c>
      <c r="F55" s="21">
        <f>F56+F58</f>
        <v>19048275</v>
      </c>
    </row>
    <row r="56" spans="1:11" ht="45" x14ac:dyDescent="0.25">
      <c r="A56" s="25" t="s">
        <v>35</v>
      </c>
      <c r="B56" s="167" t="s">
        <v>206</v>
      </c>
      <c r="C56" s="26" t="s">
        <v>938</v>
      </c>
      <c r="D56" s="26" t="s">
        <v>40</v>
      </c>
      <c r="E56" s="21">
        <v>35156651</v>
      </c>
      <c r="F56" s="21">
        <v>18186084</v>
      </c>
    </row>
    <row r="57" spans="1:11" ht="45" x14ac:dyDescent="0.25">
      <c r="A57" s="25" t="s">
        <v>36</v>
      </c>
      <c r="B57" s="167" t="s">
        <v>207</v>
      </c>
      <c r="C57" s="26"/>
      <c r="D57" s="26" t="s">
        <v>41</v>
      </c>
      <c r="E57" s="21"/>
      <c r="F57" s="21"/>
    </row>
    <row r="58" spans="1:11" x14ac:dyDescent="0.25">
      <c r="A58" s="25">
        <v>622</v>
      </c>
      <c r="B58" s="167" t="s">
        <v>208</v>
      </c>
      <c r="C58" s="26" t="s">
        <v>938</v>
      </c>
      <c r="D58" s="26">
        <v>242</v>
      </c>
      <c r="E58" s="21">
        <v>4267000</v>
      </c>
      <c r="F58" s="21">
        <v>862191</v>
      </c>
    </row>
    <row r="59" spans="1:11" x14ac:dyDescent="0.25">
      <c r="A59" s="25">
        <v>623</v>
      </c>
      <c r="B59" s="167" t="s">
        <v>209</v>
      </c>
      <c r="C59" s="26"/>
      <c r="D59" s="26">
        <v>243</v>
      </c>
      <c r="E59" s="21"/>
      <c r="F59" s="21"/>
    </row>
    <row r="60" spans="1:11" ht="30" x14ac:dyDescent="0.25">
      <c r="A60" s="25" t="s">
        <v>37</v>
      </c>
      <c r="B60" s="167" t="s">
        <v>333</v>
      </c>
      <c r="C60" s="26"/>
      <c r="D60" s="26">
        <v>244</v>
      </c>
      <c r="E60" s="21"/>
      <c r="F60" s="21"/>
    </row>
    <row r="61" spans="1:11" ht="30" x14ac:dyDescent="0.25">
      <c r="A61" s="25">
        <v>628</v>
      </c>
      <c r="B61" s="167" t="s">
        <v>334</v>
      </c>
      <c r="C61" s="26"/>
      <c r="D61" s="26">
        <v>245</v>
      </c>
      <c r="E61" s="21"/>
      <c r="F61" s="21"/>
    </row>
    <row r="62" spans="1:11" x14ac:dyDescent="0.25">
      <c r="A62" s="25">
        <v>629</v>
      </c>
      <c r="B62" s="167" t="s">
        <v>210</v>
      </c>
      <c r="C62" s="26"/>
      <c r="D62" s="26">
        <v>246</v>
      </c>
      <c r="E62" s="21"/>
      <c r="F62" s="21"/>
    </row>
    <row r="63" spans="1:11" ht="30" x14ac:dyDescent="0.25">
      <c r="A63" s="25"/>
      <c r="B63" s="167" t="s">
        <v>335</v>
      </c>
      <c r="C63" s="26"/>
      <c r="D63" s="26"/>
      <c r="E63" s="21"/>
      <c r="F63" s="21"/>
    </row>
    <row r="64" spans="1:11" x14ac:dyDescent="0.25">
      <c r="A64" s="25"/>
      <c r="B64" s="167" t="s">
        <v>211</v>
      </c>
      <c r="C64" s="26"/>
      <c r="D64" s="26">
        <v>247</v>
      </c>
      <c r="E64" s="21">
        <f>E48-E55</f>
        <v>4767434</v>
      </c>
      <c r="F64" s="21">
        <f>F48-F55</f>
        <v>4805370</v>
      </c>
      <c r="I64" s="27"/>
    </row>
    <row r="65" spans="1:6" x14ac:dyDescent="0.25">
      <c r="A65" s="25"/>
      <c r="B65" s="167" t="s">
        <v>212</v>
      </c>
      <c r="C65" s="26"/>
      <c r="D65" s="26">
        <v>248</v>
      </c>
      <c r="E65" s="21"/>
      <c r="F65" s="21"/>
    </row>
    <row r="66" spans="1:6" x14ac:dyDescent="0.25">
      <c r="A66" s="25"/>
      <c r="B66" s="167" t="s">
        <v>319</v>
      </c>
      <c r="C66" s="26"/>
      <c r="D66" s="26"/>
      <c r="E66" s="21"/>
      <c r="F66" s="21"/>
    </row>
    <row r="67" spans="1:6" x14ac:dyDescent="0.25">
      <c r="A67" s="25"/>
      <c r="B67" s="167" t="s">
        <v>213</v>
      </c>
      <c r="C67" s="26"/>
      <c r="D67" s="26">
        <v>249</v>
      </c>
      <c r="E67" s="21">
        <f>E45+E64</f>
        <v>4939461</v>
      </c>
      <c r="F67" s="21">
        <f>F45+F64</f>
        <v>9137026</v>
      </c>
    </row>
    <row r="68" spans="1:6" x14ac:dyDescent="0.25">
      <c r="A68" s="25"/>
      <c r="B68" s="167" t="s">
        <v>214</v>
      </c>
      <c r="C68" s="26"/>
      <c r="D68" s="26">
        <v>250</v>
      </c>
      <c r="E68" s="21"/>
      <c r="F68" s="21"/>
    </row>
    <row r="69" spans="1:6" x14ac:dyDescent="0.25">
      <c r="A69" s="25"/>
      <c r="B69" s="167" t="s">
        <v>215</v>
      </c>
      <c r="C69" s="26"/>
      <c r="D69" s="26">
        <v>251</v>
      </c>
      <c r="E69" s="21"/>
      <c r="F69" s="21"/>
    </row>
    <row r="70" spans="1:6" x14ac:dyDescent="0.25">
      <c r="A70" s="25">
        <v>821</v>
      </c>
      <c r="B70" s="167" t="s">
        <v>216</v>
      </c>
      <c r="C70" s="26"/>
      <c r="D70" s="26">
        <v>252</v>
      </c>
      <c r="E70" s="21"/>
      <c r="F70" s="21"/>
    </row>
    <row r="71" spans="1:6" x14ac:dyDescent="0.25">
      <c r="A71" s="25">
        <v>822</v>
      </c>
      <c r="B71" s="167" t="s">
        <v>217</v>
      </c>
      <c r="C71" s="26"/>
      <c r="D71" s="26">
        <v>253</v>
      </c>
      <c r="E71" s="21"/>
      <c r="F71" s="21"/>
    </row>
    <row r="72" spans="1:6" x14ac:dyDescent="0.25">
      <c r="A72" s="25"/>
      <c r="B72" s="167" t="s">
        <v>291</v>
      </c>
      <c r="C72" s="26"/>
      <c r="D72" s="26"/>
      <c r="E72" s="21"/>
      <c r="F72" s="21"/>
    </row>
    <row r="73" spans="1:6" x14ac:dyDescent="0.25">
      <c r="A73" s="25"/>
      <c r="B73" s="167" t="s">
        <v>218</v>
      </c>
      <c r="C73" s="26" t="s">
        <v>939</v>
      </c>
      <c r="D73" s="26">
        <v>254</v>
      </c>
      <c r="E73" s="21">
        <f>E67</f>
        <v>4939461</v>
      </c>
      <c r="F73" s="21">
        <f>F67</f>
        <v>9137026</v>
      </c>
    </row>
    <row r="74" spans="1:6" x14ac:dyDescent="0.25">
      <c r="A74" s="25"/>
      <c r="B74" s="167" t="s">
        <v>219</v>
      </c>
      <c r="C74" s="26"/>
      <c r="D74" s="26">
        <v>255</v>
      </c>
      <c r="E74" s="21"/>
      <c r="F74" s="21"/>
    </row>
    <row r="75" spans="1:6" x14ac:dyDescent="0.25">
      <c r="A75" s="25"/>
      <c r="B75" s="167"/>
      <c r="C75" s="26"/>
      <c r="D75" s="26"/>
      <c r="E75" s="21"/>
      <c r="F75" s="21"/>
    </row>
    <row r="76" spans="1:6" x14ac:dyDescent="0.25">
      <c r="A76" s="25"/>
      <c r="B76" s="167" t="s">
        <v>292</v>
      </c>
      <c r="C76" s="26"/>
      <c r="D76" s="26"/>
      <c r="E76" s="21"/>
      <c r="F76" s="21"/>
    </row>
    <row r="77" spans="1:6" x14ac:dyDescent="0.25">
      <c r="A77" s="25"/>
      <c r="B77" s="167" t="s">
        <v>220</v>
      </c>
      <c r="C77" s="26"/>
      <c r="D77" s="26">
        <v>256</v>
      </c>
      <c r="E77" s="21"/>
      <c r="F77" s="21"/>
    </row>
    <row r="78" spans="1:6" ht="30" x14ac:dyDescent="0.25">
      <c r="A78" s="25"/>
      <c r="B78" s="167" t="s">
        <v>221</v>
      </c>
      <c r="C78" s="26"/>
      <c r="D78" s="26">
        <v>257</v>
      </c>
      <c r="E78" s="21"/>
      <c r="F78" s="21"/>
    </row>
    <row r="79" spans="1:6" ht="42" customHeight="1" x14ac:dyDescent="0.25">
      <c r="A79" s="28" t="s">
        <v>236</v>
      </c>
      <c r="B79" s="167" t="s">
        <v>222</v>
      </c>
      <c r="C79" s="26"/>
      <c r="D79" s="26" t="s">
        <v>42</v>
      </c>
      <c r="E79" s="21"/>
      <c r="F79" s="21"/>
    </row>
    <row r="80" spans="1:6" ht="48" customHeight="1" x14ac:dyDescent="0.25">
      <c r="A80" s="28" t="s">
        <v>237</v>
      </c>
      <c r="B80" s="167" t="s">
        <v>223</v>
      </c>
      <c r="C80" s="26"/>
      <c r="D80" s="26">
        <v>259</v>
      </c>
      <c r="E80" s="21"/>
      <c r="F80" s="21"/>
    </row>
    <row r="81" spans="1:7" ht="44.25" customHeight="1" x14ac:dyDescent="0.25">
      <c r="A81" s="28" t="s">
        <v>238</v>
      </c>
      <c r="B81" s="167" t="s">
        <v>224</v>
      </c>
      <c r="C81" s="26"/>
      <c r="D81" s="26">
        <v>260</v>
      </c>
      <c r="E81" s="21"/>
      <c r="F81" s="21"/>
    </row>
    <row r="82" spans="1:7" x14ac:dyDescent="0.25">
      <c r="A82" s="28" t="s">
        <v>239</v>
      </c>
      <c r="B82" s="167" t="s">
        <v>225</v>
      </c>
      <c r="C82" s="26"/>
      <c r="D82" s="26">
        <v>261</v>
      </c>
      <c r="E82" s="21"/>
      <c r="F82" s="21"/>
    </row>
    <row r="83" spans="1:7" ht="30" x14ac:dyDescent="0.25">
      <c r="A83" s="25"/>
      <c r="B83" s="167" t="s">
        <v>226</v>
      </c>
      <c r="C83" s="26"/>
      <c r="D83" s="26">
        <v>262</v>
      </c>
      <c r="E83" s="21"/>
      <c r="F83" s="21"/>
    </row>
    <row r="84" spans="1:7" ht="30" x14ac:dyDescent="0.25">
      <c r="A84" s="28" t="s">
        <v>236</v>
      </c>
      <c r="B84" s="167" t="s">
        <v>227</v>
      </c>
      <c r="C84" s="26"/>
      <c r="D84" s="26" t="s">
        <v>43</v>
      </c>
      <c r="E84" s="21"/>
      <c r="F84" s="21"/>
    </row>
    <row r="85" spans="1:7" ht="30" x14ac:dyDescent="0.25">
      <c r="A85" s="28" t="s">
        <v>238</v>
      </c>
      <c r="B85" s="167" t="s">
        <v>228</v>
      </c>
      <c r="C85" s="26"/>
      <c r="D85" s="26">
        <v>264</v>
      </c>
      <c r="E85" s="21"/>
      <c r="F85" s="21"/>
    </row>
    <row r="86" spans="1:7" x14ac:dyDescent="0.25">
      <c r="A86" s="25" t="s">
        <v>239</v>
      </c>
      <c r="B86" s="167" t="s">
        <v>229</v>
      </c>
      <c r="C86" s="26"/>
      <c r="D86" s="26">
        <v>265</v>
      </c>
      <c r="E86" s="21"/>
      <c r="F86" s="21"/>
    </row>
    <row r="87" spans="1:7" ht="30" x14ac:dyDescent="0.25">
      <c r="A87" s="25"/>
      <c r="B87" s="167" t="s">
        <v>230</v>
      </c>
      <c r="C87" s="26"/>
      <c r="D87" s="26"/>
      <c r="E87" s="21"/>
      <c r="F87" s="21"/>
    </row>
    <row r="88" spans="1:7" x14ac:dyDescent="0.25">
      <c r="A88" s="25"/>
      <c r="B88" s="167" t="s">
        <v>231</v>
      </c>
      <c r="C88" s="26" t="s">
        <v>939</v>
      </c>
      <c r="D88" s="26">
        <v>266</v>
      </c>
      <c r="E88" s="21">
        <f>E73</f>
        <v>4939461</v>
      </c>
      <c r="F88" s="21">
        <f>F73</f>
        <v>9137026</v>
      </c>
    </row>
    <row r="89" spans="1:7" x14ac:dyDescent="0.25">
      <c r="A89" s="25"/>
      <c r="B89" s="167" t="s">
        <v>232</v>
      </c>
      <c r="C89" s="26"/>
      <c r="D89" s="26">
        <v>267</v>
      </c>
      <c r="E89" s="21"/>
      <c r="F89" s="21"/>
    </row>
    <row r="90" spans="1:7" x14ac:dyDescent="0.25">
      <c r="A90" s="25"/>
      <c r="B90" s="167" t="s">
        <v>233</v>
      </c>
      <c r="C90" s="26"/>
      <c r="D90" s="26"/>
      <c r="E90" s="21"/>
      <c r="F90" s="21"/>
    </row>
    <row r="91" spans="1:7" x14ac:dyDescent="0.25">
      <c r="A91" s="25"/>
      <c r="B91" s="167" t="s">
        <v>234</v>
      </c>
      <c r="C91" s="26" t="s">
        <v>939</v>
      </c>
      <c r="D91" s="26">
        <v>268</v>
      </c>
      <c r="E91" s="137">
        <v>1.2604464730464104</v>
      </c>
      <c r="F91" s="137">
        <v>2.1021375838950225</v>
      </c>
    </row>
    <row r="92" spans="1:7" x14ac:dyDescent="0.25">
      <c r="A92" s="25"/>
      <c r="B92" s="167" t="s">
        <v>235</v>
      </c>
      <c r="C92" s="24"/>
      <c r="D92" s="24">
        <v>269</v>
      </c>
      <c r="E92" s="137"/>
      <c r="F92" s="137"/>
    </row>
    <row r="95" spans="1:7" ht="27.75" customHeight="1" x14ac:dyDescent="0.25">
      <c r="A95" s="4" t="s">
        <v>83</v>
      </c>
      <c r="B95" s="180" t="s">
        <v>85</v>
      </c>
      <c r="C95" s="180"/>
      <c r="D95" s="4" t="s">
        <v>84</v>
      </c>
      <c r="E95" s="177" t="s">
        <v>86</v>
      </c>
      <c r="F95" s="177"/>
      <c r="G95" s="177"/>
    </row>
    <row r="96" spans="1:7" x14ac:dyDescent="0.25">
      <c r="A96" s="4" t="s">
        <v>919</v>
      </c>
      <c r="B96" s="178" t="s">
        <v>940</v>
      </c>
      <c r="C96" s="178"/>
      <c r="D96" s="4"/>
      <c r="E96" s="179" t="s">
        <v>340</v>
      </c>
      <c r="F96" s="179"/>
      <c r="G96" s="179"/>
    </row>
  </sheetData>
  <mergeCells count="4">
    <mergeCell ref="B95:C95"/>
    <mergeCell ref="E95:G95"/>
    <mergeCell ref="B96:C96"/>
    <mergeCell ref="E96:G96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workbookViewId="0">
      <selection activeCell="H19" sqref="H19"/>
    </sheetView>
  </sheetViews>
  <sheetFormatPr defaultRowHeight="15" x14ac:dyDescent="0.25"/>
  <cols>
    <col min="1" max="1" width="11.28515625" style="23" customWidth="1"/>
    <col min="2" max="2" width="54.5703125" style="23" customWidth="1"/>
    <col min="3" max="3" width="9.140625" style="23"/>
    <col min="4" max="4" width="13.28515625" style="23" customWidth="1"/>
    <col min="5" max="5" width="16.85546875" style="23" bestFit="1" customWidth="1"/>
    <col min="6" max="16384" width="9.140625" style="23"/>
  </cols>
  <sheetData>
    <row r="1" spans="1:5" ht="51.75" x14ac:dyDescent="0.25">
      <c r="A1" s="136" t="s">
        <v>87</v>
      </c>
      <c r="B1" s="135" t="s">
        <v>896</v>
      </c>
      <c r="C1" s="1"/>
      <c r="D1" s="159"/>
      <c r="E1" s="1"/>
    </row>
    <row r="2" spans="1:5" x14ac:dyDescent="0.25">
      <c r="A2" s="1" t="s">
        <v>88</v>
      </c>
      <c r="B2" s="5"/>
      <c r="C2" s="1"/>
      <c r="D2" s="159"/>
      <c r="E2" s="1"/>
    </row>
    <row r="3" spans="1:5" x14ac:dyDescent="0.25">
      <c r="A3" s="1" t="s">
        <v>89</v>
      </c>
      <c r="B3" s="5"/>
      <c r="C3" s="1"/>
      <c r="D3" s="159"/>
      <c r="E3" s="1"/>
    </row>
    <row r="4" spans="1:5" x14ac:dyDescent="0.25">
      <c r="A4" s="1" t="s">
        <v>90</v>
      </c>
      <c r="B4" s="5"/>
      <c r="C4" s="1"/>
      <c r="D4" s="159"/>
      <c r="E4" s="1"/>
    </row>
    <row r="5" spans="1:5" x14ac:dyDescent="0.25">
      <c r="A5" s="1" t="s">
        <v>91</v>
      </c>
      <c r="B5" s="5"/>
      <c r="C5" s="1"/>
      <c r="D5" s="159"/>
      <c r="E5" s="1"/>
    </row>
    <row r="6" spans="1:5" x14ac:dyDescent="0.25">
      <c r="A6" s="1" t="s">
        <v>338</v>
      </c>
      <c r="B6" s="5"/>
      <c r="C6" s="1"/>
      <c r="D6" s="159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59" t="s">
        <v>94</v>
      </c>
      <c r="C8" s="1"/>
      <c r="D8" s="1"/>
      <c r="E8" s="1"/>
    </row>
    <row r="9" spans="1:5" x14ac:dyDescent="0.25">
      <c r="A9" s="1"/>
      <c r="B9" s="159" t="s">
        <v>913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24" t="s">
        <v>80</v>
      </c>
      <c r="B12" s="24" t="s">
        <v>167</v>
      </c>
      <c r="C12" s="24" t="s">
        <v>170</v>
      </c>
      <c r="D12" s="24" t="s">
        <v>81</v>
      </c>
      <c r="E12" s="24" t="s">
        <v>82</v>
      </c>
    </row>
    <row r="13" spans="1:5" x14ac:dyDescent="0.25">
      <c r="A13" s="145">
        <v>1</v>
      </c>
      <c r="B13" s="145">
        <v>2</v>
      </c>
      <c r="C13" s="145">
        <v>3</v>
      </c>
      <c r="D13" s="145">
        <v>4</v>
      </c>
      <c r="E13" s="145">
        <v>5</v>
      </c>
    </row>
    <row r="14" spans="1:5" x14ac:dyDescent="0.25">
      <c r="A14" s="25"/>
      <c r="B14" s="24"/>
      <c r="C14" s="24"/>
      <c r="D14" s="24"/>
      <c r="E14" s="24"/>
    </row>
    <row r="15" spans="1:5" x14ac:dyDescent="0.25">
      <c r="A15" s="25">
        <v>1</v>
      </c>
      <c r="B15" s="24" t="s">
        <v>240</v>
      </c>
      <c r="C15" s="24">
        <v>301</v>
      </c>
      <c r="D15" s="21">
        <v>59530131</v>
      </c>
      <c r="E15" s="21">
        <v>57599571</v>
      </c>
    </row>
    <row r="16" spans="1:5" x14ac:dyDescent="0.25">
      <c r="A16" s="25"/>
      <c r="B16" s="24"/>
      <c r="C16" s="24"/>
      <c r="D16" s="21"/>
      <c r="E16" s="21"/>
    </row>
    <row r="17" spans="1:12" ht="30" x14ac:dyDescent="0.25">
      <c r="A17" s="25">
        <v>2</v>
      </c>
      <c r="B17" s="167" t="s">
        <v>241</v>
      </c>
      <c r="C17" s="24">
        <v>302</v>
      </c>
      <c r="D17" s="21"/>
      <c r="E17" s="21"/>
    </row>
    <row r="18" spans="1:12" ht="30" x14ac:dyDescent="0.25">
      <c r="A18" s="25">
        <v>3</v>
      </c>
      <c r="B18" s="167" t="s">
        <v>242</v>
      </c>
      <c r="C18" s="24">
        <v>303</v>
      </c>
      <c r="D18" s="21"/>
      <c r="E18" s="21"/>
    </row>
    <row r="19" spans="1:12" ht="45" x14ac:dyDescent="0.25">
      <c r="A19" s="25" t="s">
        <v>44</v>
      </c>
      <c r="B19" s="167" t="s">
        <v>243</v>
      </c>
      <c r="C19" s="26" t="s">
        <v>45</v>
      </c>
      <c r="D19" s="21">
        <v>59530131</v>
      </c>
      <c r="E19" s="21">
        <v>57599571</v>
      </c>
    </row>
    <row r="20" spans="1:12" x14ac:dyDescent="0.25">
      <c r="A20" s="25"/>
      <c r="B20" s="24"/>
      <c r="C20" s="24"/>
      <c r="D20" s="21"/>
      <c r="E20" s="21"/>
    </row>
    <row r="21" spans="1:12" x14ac:dyDescent="0.25">
      <c r="A21" s="25">
        <v>5</v>
      </c>
      <c r="B21" s="24" t="s">
        <v>244</v>
      </c>
      <c r="C21" s="24">
        <v>305</v>
      </c>
      <c r="D21" s="21">
        <f>'2'!E88</f>
        <v>4939461</v>
      </c>
      <c r="E21" s="21">
        <f>'2'!F88</f>
        <v>9137026</v>
      </c>
    </row>
    <row r="22" spans="1:12" x14ac:dyDescent="0.25">
      <c r="A22" s="25">
        <v>6</v>
      </c>
      <c r="B22" s="24" t="s">
        <v>245</v>
      </c>
      <c r="C22" s="24">
        <v>306</v>
      </c>
      <c r="D22" s="21"/>
      <c r="E22" s="21"/>
    </row>
    <row r="23" spans="1:12" x14ac:dyDescent="0.25">
      <c r="A23" s="25">
        <v>7</v>
      </c>
      <c r="B23" s="24" t="s">
        <v>246</v>
      </c>
      <c r="C23" s="24">
        <v>307</v>
      </c>
      <c r="D23" s="21">
        <f>D21</f>
        <v>4939461</v>
      </c>
      <c r="E23" s="21">
        <f>E21</f>
        <v>9137026</v>
      </c>
    </row>
    <row r="24" spans="1:12" x14ac:dyDescent="0.25">
      <c r="A24" s="25"/>
      <c r="B24" s="24"/>
      <c r="C24" s="24"/>
      <c r="D24" s="21"/>
      <c r="E24" s="21"/>
    </row>
    <row r="25" spans="1:12" x14ac:dyDescent="0.25">
      <c r="A25" s="25">
        <v>8</v>
      </c>
      <c r="B25" s="24" t="s">
        <v>247</v>
      </c>
      <c r="C25" s="24">
        <v>308</v>
      </c>
      <c r="D25" s="21"/>
      <c r="E25" s="21"/>
    </row>
    <row r="26" spans="1:12" x14ac:dyDescent="0.25">
      <c r="A26" s="25">
        <v>9</v>
      </c>
      <c r="B26" s="24" t="s">
        <v>248</v>
      </c>
      <c r="C26" s="24">
        <v>309</v>
      </c>
      <c r="D26" s="21">
        <v>6380207.9000000004</v>
      </c>
      <c r="E26" s="21">
        <v>7167451.6600000001</v>
      </c>
    </row>
    <row r="27" spans="1:12" ht="30" x14ac:dyDescent="0.25">
      <c r="A27" s="25">
        <v>10</v>
      </c>
      <c r="B27" s="167" t="s">
        <v>293</v>
      </c>
      <c r="C27" s="24">
        <v>310</v>
      </c>
      <c r="D27" s="21"/>
      <c r="E27" s="21"/>
    </row>
    <row r="28" spans="1:12" ht="30" x14ac:dyDescent="0.25">
      <c r="A28" s="25">
        <v>11</v>
      </c>
      <c r="B28" s="167" t="s">
        <v>249</v>
      </c>
      <c r="C28" s="24">
        <v>311</v>
      </c>
      <c r="D28" s="21"/>
      <c r="E28" s="21"/>
    </row>
    <row r="29" spans="1:12" x14ac:dyDescent="0.25">
      <c r="A29" s="25">
        <v>12</v>
      </c>
      <c r="B29" s="24" t="s">
        <v>250</v>
      </c>
      <c r="C29" s="24">
        <v>312</v>
      </c>
      <c r="D29" s="21"/>
      <c r="E29" s="21"/>
    </row>
    <row r="30" spans="1:12" x14ac:dyDescent="0.25">
      <c r="A30" s="25">
        <v>13</v>
      </c>
      <c r="B30" s="24" t="s">
        <v>251</v>
      </c>
      <c r="C30" s="24">
        <v>313</v>
      </c>
      <c r="D30" s="21">
        <f>'1'!E80-'1'!F80</f>
        <v>-76203</v>
      </c>
      <c r="E30" s="21">
        <v>-39015</v>
      </c>
      <c r="H30" s="27"/>
    </row>
    <row r="31" spans="1:12" x14ac:dyDescent="0.25">
      <c r="A31" s="25"/>
      <c r="B31" s="24"/>
      <c r="C31" s="24"/>
      <c r="D31" s="21"/>
      <c r="E31" s="21"/>
    </row>
    <row r="32" spans="1:12" ht="30" x14ac:dyDescent="0.25">
      <c r="A32" s="25">
        <v>14</v>
      </c>
      <c r="B32" s="167" t="s">
        <v>294</v>
      </c>
      <c r="C32" s="24">
        <v>314</v>
      </c>
      <c r="D32" s="21">
        <f>D19+D23-D26+D30</f>
        <v>58013181.100000001</v>
      </c>
      <c r="E32" s="21">
        <f>E19+E23-E26+E30</f>
        <v>59530130.340000004</v>
      </c>
      <c r="H32" s="171"/>
      <c r="J32" s="171"/>
      <c r="L32" s="27"/>
    </row>
    <row r="33" spans="1:10" x14ac:dyDescent="0.25">
      <c r="A33" s="25"/>
      <c r="B33" s="24"/>
      <c r="C33" s="24"/>
      <c r="D33" s="21"/>
      <c r="E33" s="21"/>
    </row>
    <row r="34" spans="1:10" x14ac:dyDescent="0.25">
      <c r="A34" s="25"/>
      <c r="B34" s="24" t="s">
        <v>252</v>
      </c>
      <c r="C34" s="24"/>
      <c r="D34" s="21"/>
      <c r="E34" s="21"/>
    </row>
    <row r="35" spans="1:10" x14ac:dyDescent="0.25">
      <c r="A35" s="25">
        <v>15</v>
      </c>
      <c r="B35" s="24" t="s">
        <v>253</v>
      </c>
      <c r="C35" s="24">
        <v>315</v>
      </c>
      <c r="D35" s="21">
        <v>4175925</v>
      </c>
      <c r="E35" s="21">
        <v>4751948</v>
      </c>
    </row>
    <row r="36" spans="1:10" x14ac:dyDescent="0.25">
      <c r="A36" s="25">
        <v>16</v>
      </c>
      <c r="B36" s="24" t="s">
        <v>254</v>
      </c>
      <c r="C36" s="24">
        <v>316</v>
      </c>
      <c r="D36" s="21">
        <v>0</v>
      </c>
      <c r="E36" s="21">
        <v>0</v>
      </c>
    </row>
    <row r="37" spans="1:10" x14ac:dyDescent="0.25">
      <c r="A37" s="25">
        <v>17</v>
      </c>
      <c r="B37" s="24" t="s">
        <v>255</v>
      </c>
      <c r="C37" s="24">
        <v>317</v>
      </c>
      <c r="D37" s="21">
        <v>426913</v>
      </c>
      <c r="E37" s="21">
        <v>576023</v>
      </c>
    </row>
    <row r="38" spans="1:10" x14ac:dyDescent="0.25">
      <c r="A38" s="25">
        <v>18</v>
      </c>
      <c r="B38" s="24" t="s">
        <v>256</v>
      </c>
      <c r="C38" s="24">
        <v>318</v>
      </c>
      <c r="D38" s="21">
        <v>3749012</v>
      </c>
      <c r="E38" s="21">
        <v>4175925</v>
      </c>
    </row>
    <row r="40" spans="1:10" ht="67.5" customHeight="1" x14ac:dyDescent="0.25">
      <c r="A40" s="22" t="s">
        <v>83</v>
      </c>
      <c r="B40" s="2" t="s">
        <v>99</v>
      </c>
      <c r="C40" s="159" t="s">
        <v>84</v>
      </c>
      <c r="D40" s="181" t="s">
        <v>86</v>
      </c>
      <c r="E40" s="181"/>
    </row>
    <row r="41" spans="1:10" ht="26.25" x14ac:dyDescent="0.25">
      <c r="A41" s="173" t="s">
        <v>919</v>
      </c>
      <c r="B41" s="178" t="s">
        <v>941</v>
      </c>
      <c r="C41" s="178"/>
      <c r="D41" s="182" t="s">
        <v>340</v>
      </c>
      <c r="E41" s="182"/>
    </row>
    <row r="42" spans="1:10" x14ac:dyDescent="0.25">
      <c r="J42" s="27"/>
    </row>
  </sheetData>
  <mergeCells count="3">
    <mergeCell ref="D40:E40"/>
    <mergeCell ref="D41:E41"/>
    <mergeCell ref="B41:C41"/>
  </mergeCells>
  <pageMargins left="0.70866141732283472" right="0.70866141732283472" top="0.74803149606299213" bottom="0.74803149606299213" header="0.31496062992125984" footer="0.31496062992125984"/>
  <pageSetup paperSize="9" scale="8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tabSelected="1" topLeftCell="A7" workbookViewId="0">
      <selection activeCell="I18" sqref="I18"/>
    </sheetView>
  </sheetViews>
  <sheetFormatPr defaultRowHeight="15" x14ac:dyDescent="0.25"/>
  <cols>
    <col min="1" max="1" width="12" style="23" customWidth="1"/>
    <col min="2" max="2" width="36" style="10" customWidth="1"/>
    <col min="3" max="3" width="10.28515625" style="23" bestFit="1" customWidth="1"/>
    <col min="4" max="4" width="9.140625" style="23"/>
    <col min="5" max="5" width="12.42578125" style="23" bestFit="1" customWidth="1"/>
    <col min="6" max="6" width="11.7109375" style="23" customWidth="1"/>
    <col min="7" max="7" width="9.140625" style="23"/>
    <col min="8" max="8" width="9.85546875" style="23" bestFit="1" customWidth="1"/>
    <col min="9" max="10" width="9.140625" style="23"/>
    <col min="11" max="12" width="10.140625" style="23" bestFit="1" customWidth="1"/>
    <col min="13" max="15" width="9.140625" style="23"/>
    <col min="16" max="16" width="10.140625" style="23" bestFit="1" customWidth="1"/>
    <col min="17" max="16384" width="9.140625" style="23"/>
  </cols>
  <sheetData>
    <row r="1" spans="1:6" ht="51.75" x14ac:dyDescent="0.25">
      <c r="A1" s="136" t="s">
        <v>87</v>
      </c>
      <c r="B1" s="135" t="s">
        <v>896</v>
      </c>
      <c r="C1" s="159"/>
      <c r="D1" s="1"/>
    </row>
    <row r="2" spans="1:6" x14ac:dyDescent="0.25">
      <c r="A2" s="1" t="s">
        <v>88</v>
      </c>
      <c r="B2" s="6"/>
      <c r="C2" s="159"/>
      <c r="D2" s="1"/>
    </row>
    <row r="3" spans="1:6" x14ac:dyDescent="0.25">
      <c r="A3" s="1" t="s">
        <v>918</v>
      </c>
      <c r="B3" s="6"/>
      <c r="C3" s="159"/>
      <c r="D3" s="1"/>
    </row>
    <row r="4" spans="1:6" x14ac:dyDescent="0.25">
      <c r="A4" s="1" t="s">
        <v>90</v>
      </c>
      <c r="B4" s="6"/>
      <c r="C4" s="159"/>
      <c r="D4" s="1"/>
    </row>
    <row r="5" spans="1:6" x14ac:dyDescent="0.25">
      <c r="A5" s="1" t="s">
        <v>91</v>
      </c>
      <c r="B5" s="6"/>
      <c r="C5" s="159"/>
      <c r="D5" s="1"/>
    </row>
    <row r="6" spans="1:6" x14ac:dyDescent="0.25">
      <c r="A6" s="1" t="s">
        <v>338</v>
      </c>
      <c r="B6" s="6"/>
      <c r="C6" s="159"/>
      <c r="D6" s="1"/>
    </row>
    <row r="7" spans="1:6" x14ac:dyDescent="0.25">
      <c r="A7" s="1"/>
      <c r="B7" s="6"/>
      <c r="C7" s="1"/>
      <c r="D7" s="1"/>
    </row>
    <row r="8" spans="1:6" x14ac:dyDescent="0.25">
      <c r="A8" s="1"/>
      <c r="B8" s="6"/>
      <c r="C8" s="1"/>
      <c r="D8" s="1"/>
    </row>
    <row r="9" spans="1:6" x14ac:dyDescent="0.25">
      <c r="A9" s="184" t="s">
        <v>92</v>
      </c>
      <c r="B9" s="184"/>
      <c r="C9" s="184"/>
      <c r="D9" s="184"/>
    </row>
    <row r="10" spans="1:6" x14ac:dyDescent="0.25">
      <c r="A10" s="184" t="s">
        <v>93</v>
      </c>
      <c r="B10" s="184"/>
      <c r="C10" s="184"/>
      <c r="D10" s="184"/>
    </row>
    <row r="11" spans="1:6" x14ac:dyDescent="0.25">
      <c r="A11" s="184" t="s">
        <v>914</v>
      </c>
      <c r="B11" s="184"/>
      <c r="C11" s="184"/>
      <c r="D11" s="184"/>
    </row>
    <row r="13" spans="1:6" x14ac:dyDescent="0.25">
      <c r="A13" s="24" t="s">
        <v>80</v>
      </c>
      <c r="B13" s="7" t="s">
        <v>167</v>
      </c>
      <c r="C13" s="24" t="s">
        <v>169</v>
      </c>
      <c r="D13" s="24" t="s">
        <v>170</v>
      </c>
      <c r="E13" s="24" t="s">
        <v>81</v>
      </c>
      <c r="F13" s="24" t="s">
        <v>82</v>
      </c>
    </row>
    <row r="14" spans="1:6" x14ac:dyDescent="0.25">
      <c r="A14" s="24">
        <v>1</v>
      </c>
      <c r="B14" s="7">
        <v>2</v>
      </c>
      <c r="C14" s="24">
        <v>3</v>
      </c>
      <c r="D14" s="24">
        <v>4</v>
      </c>
      <c r="E14" s="24">
        <v>5</v>
      </c>
      <c r="F14" s="24">
        <v>6</v>
      </c>
    </row>
    <row r="15" spans="1:6" x14ac:dyDescent="0.25">
      <c r="A15" s="24"/>
      <c r="B15" s="7"/>
      <c r="C15" s="24"/>
      <c r="D15" s="24"/>
      <c r="E15" s="24"/>
      <c r="F15" s="24"/>
    </row>
    <row r="16" spans="1:6" ht="30" x14ac:dyDescent="0.25">
      <c r="A16" s="25">
        <v>1</v>
      </c>
      <c r="B16" s="7" t="s">
        <v>295</v>
      </c>
      <c r="C16" s="24"/>
      <c r="D16" s="24"/>
      <c r="E16" s="24"/>
      <c r="F16" s="24"/>
    </row>
    <row r="17" spans="1:16" ht="45" x14ac:dyDescent="0.25">
      <c r="A17" s="25" t="s">
        <v>46</v>
      </c>
      <c r="B17" s="7" t="s">
        <v>296</v>
      </c>
      <c r="C17" s="24" t="s">
        <v>75</v>
      </c>
      <c r="D17" s="26">
        <v>401</v>
      </c>
      <c r="E17" s="21">
        <v>2946833</v>
      </c>
      <c r="F17" s="21">
        <v>20070306</v>
      </c>
    </row>
    <row r="18" spans="1:16" ht="45" x14ac:dyDescent="0.25">
      <c r="A18" s="25" t="s">
        <v>47</v>
      </c>
      <c r="B18" s="7" t="s">
        <v>339</v>
      </c>
      <c r="C18" s="24" t="s">
        <v>76</v>
      </c>
      <c r="D18" s="26">
        <v>402</v>
      </c>
      <c r="E18" s="21">
        <v>2967998</v>
      </c>
      <c r="F18" s="21">
        <v>12607499</v>
      </c>
      <c r="K18" s="27"/>
    </row>
    <row r="19" spans="1:16" ht="45" x14ac:dyDescent="0.25">
      <c r="A19" s="25" t="s">
        <v>48</v>
      </c>
      <c r="B19" s="7" t="s">
        <v>297</v>
      </c>
      <c r="C19" s="24" t="s">
        <v>75</v>
      </c>
      <c r="D19" s="26">
        <v>403</v>
      </c>
      <c r="E19" s="21"/>
      <c r="F19" s="21"/>
    </row>
    <row r="20" spans="1:16" ht="45" x14ac:dyDescent="0.25">
      <c r="A20" s="25" t="s">
        <v>49</v>
      </c>
      <c r="B20" s="7" t="s">
        <v>257</v>
      </c>
      <c r="C20" s="24" t="s">
        <v>76</v>
      </c>
      <c r="D20" s="26">
        <v>404</v>
      </c>
      <c r="E20" s="21">
        <v>553985</v>
      </c>
      <c r="F20" s="21">
        <v>1043292</v>
      </c>
    </row>
    <row r="21" spans="1:16" ht="45" x14ac:dyDescent="0.25">
      <c r="A21" s="25" t="s">
        <v>50</v>
      </c>
      <c r="B21" s="7" t="s">
        <v>329</v>
      </c>
      <c r="C21" s="24" t="s">
        <v>75</v>
      </c>
      <c r="D21" s="26">
        <v>405</v>
      </c>
      <c r="E21" s="21"/>
      <c r="F21" s="21"/>
    </row>
    <row r="22" spans="1:16" ht="30" x14ac:dyDescent="0.25">
      <c r="A22" s="25" t="s">
        <v>51</v>
      </c>
      <c r="B22" s="7" t="s">
        <v>330</v>
      </c>
      <c r="C22" s="24" t="s">
        <v>76</v>
      </c>
      <c r="D22" s="26">
        <v>406</v>
      </c>
      <c r="E22" s="21"/>
      <c r="F22" s="21"/>
    </row>
    <row r="23" spans="1:16" x14ac:dyDescent="0.25">
      <c r="A23" s="25" t="s">
        <v>52</v>
      </c>
      <c r="B23" s="7" t="s">
        <v>258</v>
      </c>
      <c r="C23" s="24" t="s">
        <v>75</v>
      </c>
      <c r="D23" s="26">
        <v>407</v>
      </c>
      <c r="E23" s="21">
        <v>101239</v>
      </c>
      <c r="F23" s="21">
        <v>135379</v>
      </c>
    </row>
    <row r="24" spans="1:16" x14ac:dyDescent="0.25">
      <c r="A24" s="25" t="s">
        <v>53</v>
      </c>
      <c r="B24" s="7" t="s">
        <v>259</v>
      </c>
      <c r="C24" s="24" t="s">
        <v>75</v>
      </c>
      <c r="D24" s="26">
        <v>408</v>
      </c>
      <c r="E24" s="21">
        <v>2603782</v>
      </c>
      <c r="F24" s="21">
        <v>1506907</v>
      </c>
    </row>
    <row r="25" spans="1:16" ht="30" x14ac:dyDescent="0.25">
      <c r="A25" s="25" t="s">
        <v>54</v>
      </c>
      <c r="B25" s="7" t="s">
        <v>298</v>
      </c>
      <c r="C25" s="24" t="s">
        <v>77</v>
      </c>
      <c r="D25" s="26">
        <v>409</v>
      </c>
      <c r="E25" s="21">
        <v>2247967</v>
      </c>
      <c r="F25" s="21">
        <v>1942336</v>
      </c>
    </row>
    <row r="26" spans="1:16" ht="45" x14ac:dyDescent="0.25">
      <c r="A26" s="25" t="s">
        <v>55</v>
      </c>
      <c r="B26" s="7" t="s">
        <v>260</v>
      </c>
      <c r="C26" s="24" t="s">
        <v>77</v>
      </c>
      <c r="D26" s="26">
        <v>410</v>
      </c>
      <c r="E26" s="21"/>
      <c r="F26" s="21"/>
    </row>
    <row r="27" spans="1:16" ht="30" x14ac:dyDescent="0.25">
      <c r="A27" s="25" t="s">
        <v>56</v>
      </c>
      <c r="B27" s="7" t="s">
        <v>261</v>
      </c>
      <c r="C27" s="24" t="s">
        <v>77</v>
      </c>
      <c r="D27" s="26">
        <v>411</v>
      </c>
      <c r="E27" s="21"/>
      <c r="F27" s="21"/>
    </row>
    <row r="28" spans="1:16" ht="30" x14ac:dyDescent="0.25">
      <c r="A28" s="25" t="s">
        <v>57</v>
      </c>
      <c r="B28" s="7" t="s">
        <v>262</v>
      </c>
      <c r="C28" s="24" t="s">
        <v>77</v>
      </c>
      <c r="D28" s="26">
        <v>412</v>
      </c>
      <c r="E28" s="21"/>
      <c r="F28" s="21"/>
    </row>
    <row r="29" spans="1:16" ht="30" x14ac:dyDescent="0.25">
      <c r="A29" s="25" t="s">
        <v>58</v>
      </c>
      <c r="B29" s="7" t="s">
        <v>263</v>
      </c>
      <c r="C29" s="24" t="s">
        <v>77</v>
      </c>
      <c r="D29" s="26">
        <v>413</v>
      </c>
      <c r="E29" s="21"/>
      <c r="F29" s="21"/>
    </row>
    <row r="30" spans="1:16" x14ac:dyDescent="0.25">
      <c r="A30" s="25" t="s">
        <v>59</v>
      </c>
      <c r="B30" s="7" t="s">
        <v>264</v>
      </c>
      <c r="C30" s="24" t="s">
        <v>75</v>
      </c>
      <c r="D30" s="26">
        <v>414</v>
      </c>
      <c r="E30" s="21">
        <v>8564330</v>
      </c>
      <c r="F30" s="21">
        <v>14151207</v>
      </c>
      <c r="L30" s="27"/>
      <c r="N30" s="27"/>
      <c r="P30" s="27"/>
    </row>
    <row r="31" spans="1:16" x14ac:dyDescent="0.25">
      <c r="A31" s="25" t="s">
        <v>60</v>
      </c>
      <c r="B31" s="7" t="s">
        <v>265</v>
      </c>
      <c r="C31" s="24" t="s">
        <v>77</v>
      </c>
      <c r="D31" s="26">
        <v>415</v>
      </c>
      <c r="E31" s="162">
        <v>877858</v>
      </c>
      <c r="F31" s="21">
        <v>14174232</v>
      </c>
      <c r="J31" s="27"/>
      <c r="L31" s="27"/>
    </row>
    <row r="32" spans="1:16" ht="45" x14ac:dyDescent="0.25">
      <c r="A32" s="25" t="s">
        <v>61</v>
      </c>
      <c r="B32" s="7" t="s">
        <v>299</v>
      </c>
      <c r="C32" s="24" t="s">
        <v>78</v>
      </c>
      <c r="D32" s="26">
        <v>416</v>
      </c>
      <c r="E32" s="21">
        <f>E17-E18-E20+E23+E24-E25+E30-E31</f>
        <v>7568376</v>
      </c>
      <c r="F32" s="21">
        <f>F17-F18-F20+F23+F24-F25+F30-F31+F19</f>
        <v>6096440</v>
      </c>
      <c r="I32" s="27"/>
      <c r="J32" s="27"/>
    </row>
    <row r="33" spans="1:6" x14ac:dyDescent="0.25">
      <c r="A33" s="25"/>
      <c r="B33" s="7"/>
      <c r="C33" s="24"/>
      <c r="D33" s="26"/>
      <c r="E33" s="21"/>
      <c r="F33" s="21"/>
    </row>
    <row r="34" spans="1:6" ht="30" x14ac:dyDescent="0.25">
      <c r="A34" s="25">
        <v>2</v>
      </c>
      <c r="B34" s="7" t="s">
        <v>300</v>
      </c>
      <c r="C34" s="24"/>
      <c r="D34" s="26"/>
      <c r="E34" s="21"/>
      <c r="F34" s="21"/>
    </row>
    <row r="35" spans="1:6" x14ac:dyDescent="0.25">
      <c r="A35" s="25" t="s">
        <v>62</v>
      </c>
      <c r="B35" s="7" t="s">
        <v>266</v>
      </c>
      <c r="C35" s="24" t="s">
        <v>75</v>
      </c>
      <c r="D35" s="26">
        <v>417</v>
      </c>
      <c r="E35" s="21"/>
      <c r="F35" s="21"/>
    </row>
    <row r="36" spans="1:6" ht="30" x14ac:dyDescent="0.25">
      <c r="A36" s="25" t="s">
        <v>63</v>
      </c>
      <c r="B36" s="7" t="s">
        <v>267</v>
      </c>
      <c r="C36" s="24" t="s">
        <v>77</v>
      </c>
      <c r="D36" s="26">
        <v>418</v>
      </c>
      <c r="E36" s="21">
        <v>6159436</v>
      </c>
      <c r="F36" s="21">
        <v>11638909</v>
      </c>
    </row>
    <row r="37" spans="1:6" ht="30" x14ac:dyDescent="0.25">
      <c r="A37" s="25" t="s">
        <v>64</v>
      </c>
      <c r="B37" s="7" t="s">
        <v>268</v>
      </c>
      <c r="C37" s="24" t="s">
        <v>77</v>
      </c>
      <c r="D37" s="26">
        <v>419</v>
      </c>
      <c r="E37" s="21"/>
      <c r="F37" s="21"/>
    </row>
    <row r="38" spans="1:6" ht="45" x14ac:dyDescent="0.25">
      <c r="A38" s="25" t="s">
        <v>65</v>
      </c>
      <c r="B38" s="7" t="s">
        <v>301</v>
      </c>
      <c r="C38" s="24" t="s">
        <v>75</v>
      </c>
      <c r="D38" s="26">
        <v>420</v>
      </c>
      <c r="E38" s="21"/>
      <c r="F38" s="21"/>
    </row>
    <row r="39" spans="1:6" ht="45" x14ac:dyDescent="0.25">
      <c r="A39" s="25" t="s">
        <v>66</v>
      </c>
      <c r="B39" s="7" t="s">
        <v>302</v>
      </c>
      <c r="C39" s="24" t="s">
        <v>77</v>
      </c>
      <c r="D39" s="26">
        <v>421</v>
      </c>
      <c r="E39" s="21"/>
      <c r="F39" s="21"/>
    </row>
    <row r="40" spans="1:6" x14ac:dyDescent="0.25">
      <c r="A40" s="25" t="s">
        <v>67</v>
      </c>
      <c r="B40" s="7" t="s">
        <v>269</v>
      </c>
      <c r="C40" s="24" t="s">
        <v>77</v>
      </c>
      <c r="D40" s="26">
        <v>422</v>
      </c>
      <c r="E40" s="21"/>
      <c r="F40" s="21"/>
    </row>
    <row r="41" spans="1:6" x14ac:dyDescent="0.25">
      <c r="A41" s="25" t="s">
        <v>68</v>
      </c>
      <c r="B41" s="7" t="s">
        <v>270</v>
      </c>
      <c r="C41" s="24" t="s">
        <v>75</v>
      </c>
      <c r="D41" s="26">
        <v>423</v>
      </c>
      <c r="E41" s="21"/>
      <c r="F41" s="21"/>
    </row>
    <row r="42" spans="1:6" x14ac:dyDescent="0.25">
      <c r="A42" s="25" t="s">
        <v>69</v>
      </c>
      <c r="B42" s="7" t="s">
        <v>271</v>
      </c>
      <c r="C42" s="24" t="s">
        <v>77</v>
      </c>
      <c r="D42" s="26">
        <v>424</v>
      </c>
      <c r="E42" s="21"/>
      <c r="F42" s="21"/>
    </row>
    <row r="43" spans="1:6" ht="30" x14ac:dyDescent="0.25">
      <c r="A43" s="25" t="s">
        <v>70</v>
      </c>
      <c r="B43" s="7" t="s">
        <v>272</v>
      </c>
      <c r="C43" s="24" t="s">
        <v>75</v>
      </c>
      <c r="D43" s="26">
        <v>425</v>
      </c>
      <c r="E43" s="21"/>
      <c r="F43" s="21"/>
    </row>
    <row r="44" spans="1:6" ht="30" x14ac:dyDescent="0.25">
      <c r="A44" s="25" t="s">
        <v>71</v>
      </c>
      <c r="B44" s="7" t="s">
        <v>273</v>
      </c>
      <c r="C44" s="24" t="s">
        <v>77</v>
      </c>
      <c r="D44" s="26">
        <v>426</v>
      </c>
      <c r="E44" s="21"/>
      <c r="F44" s="21"/>
    </row>
    <row r="45" spans="1:6" x14ac:dyDescent="0.25">
      <c r="A45" s="25" t="s">
        <v>72</v>
      </c>
      <c r="B45" s="7" t="s">
        <v>274</v>
      </c>
      <c r="C45" s="24" t="s">
        <v>75</v>
      </c>
      <c r="D45" s="26">
        <v>427</v>
      </c>
      <c r="E45" s="21"/>
      <c r="F45" s="21"/>
    </row>
    <row r="46" spans="1:6" x14ac:dyDescent="0.25">
      <c r="A46" s="25" t="s">
        <v>73</v>
      </c>
      <c r="B46" s="7" t="s">
        <v>275</v>
      </c>
      <c r="C46" s="24" t="s">
        <v>77</v>
      </c>
      <c r="D46" s="26">
        <v>428</v>
      </c>
      <c r="E46" s="21"/>
      <c r="F46" s="21"/>
    </row>
    <row r="47" spans="1:6" ht="45" x14ac:dyDescent="0.25">
      <c r="A47" s="25" t="s">
        <v>332</v>
      </c>
      <c r="B47" s="7" t="s">
        <v>331</v>
      </c>
      <c r="C47" s="24" t="s">
        <v>78</v>
      </c>
      <c r="D47" s="26">
        <v>429</v>
      </c>
      <c r="E47" s="21">
        <f>-E36</f>
        <v>-6159436</v>
      </c>
      <c r="F47" s="21">
        <f>-F36</f>
        <v>-11638909</v>
      </c>
    </row>
    <row r="48" spans="1:6" x14ac:dyDescent="0.25">
      <c r="A48" s="25"/>
      <c r="B48" s="7"/>
      <c r="C48" s="24"/>
      <c r="D48" s="26"/>
      <c r="E48" s="21"/>
      <c r="F48" s="21"/>
    </row>
    <row r="49" spans="1:16" ht="45" x14ac:dyDescent="0.25">
      <c r="A49" s="25">
        <v>3</v>
      </c>
      <c r="B49" s="7" t="s">
        <v>303</v>
      </c>
      <c r="C49" s="24" t="s">
        <v>78</v>
      </c>
      <c r="D49" s="26">
        <v>430</v>
      </c>
      <c r="E49" s="21">
        <f>E32+E47</f>
        <v>1408940</v>
      </c>
      <c r="F49" s="21">
        <f>F32+F47</f>
        <v>-5542469</v>
      </c>
      <c r="H49" s="27"/>
    </row>
    <row r="50" spans="1:16" x14ac:dyDescent="0.25">
      <c r="A50" s="25"/>
      <c r="B50" s="7"/>
      <c r="C50" s="24"/>
      <c r="D50" s="26"/>
      <c r="E50" s="21"/>
      <c r="F50" s="21"/>
    </row>
    <row r="51" spans="1:16" ht="30" x14ac:dyDescent="0.25">
      <c r="A51" s="25">
        <v>4</v>
      </c>
      <c r="B51" s="7" t="s">
        <v>276</v>
      </c>
      <c r="C51" s="24" t="s">
        <v>78</v>
      </c>
      <c r="D51" s="26">
        <v>431</v>
      </c>
      <c r="E51" s="21">
        <v>1201170</v>
      </c>
      <c r="F51" s="21">
        <v>6743639</v>
      </c>
    </row>
    <row r="52" spans="1:16" ht="45" x14ac:dyDescent="0.25">
      <c r="A52" s="25">
        <v>5</v>
      </c>
      <c r="B52" s="7" t="s">
        <v>304</v>
      </c>
      <c r="C52" s="24" t="s">
        <v>78</v>
      </c>
      <c r="D52" s="26">
        <v>432</v>
      </c>
      <c r="E52" s="162">
        <v>0</v>
      </c>
      <c r="F52" s="21">
        <v>0</v>
      </c>
      <c r="P52" s="27"/>
    </row>
    <row r="53" spans="1:16" ht="45" x14ac:dyDescent="0.25">
      <c r="A53" s="25" t="s">
        <v>74</v>
      </c>
      <c r="B53" s="7" t="s">
        <v>277</v>
      </c>
      <c r="C53" s="24" t="s">
        <v>78</v>
      </c>
      <c r="D53" s="26">
        <v>433</v>
      </c>
      <c r="E53" s="21">
        <f>E49+E51</f>
        <v>2610110</v>
      </c>
      <c r="F53" s="21">
        <f>F49+F51</f>
        <v>1201170</v>
      </c>
      <c r="I53" s="27"/>
      <c r="K53" s="27"/>
      <c r="L53" s="27"/>
    </row>
    <row r="55" spans="1:16" ht="69" customHeight="1" x14ac:dyDescent="0.25">
      <c r="A55" s="173" t="s">
        <v>83</v>
      </c>
      <c r="B55" s="8" t="s">
        <v>99</v>
      </c>
      <c r="C55" s="159" t="s">
        <v>84</v>
      </c>
      <c r="D55" s="181" t="s">
        <v>86</v>
      </c>
      <c r="E55" s="181"/>
    </row>
    <row r="56" spans="1:16" ht="26.25" x14ac:dyDescent="0.25">
      <c r="A56" s="173" t="s">
        <v>919</v>
      </c>
      <c r="B56" s="9" t="s">
        <v>940</v>
      </c>
      <c r="C56" s="1"/>
      <c r="D56" s="183" t="s">
        <v>916</v>
      </c>
      <c r="E56" s="183"/>
    </row>
    <row r="57" spans="1:16" x14ac:dyDescent="0.25">
      <c r="D57" s="183" t="s">
        <v>917</v>
      </c>
      <c r="E57" s="183"/>
    </row>
  </sheetData>
  <mergeCells count="6">
    <mergeCell ref="D57:E57"/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V35"/>
  <sheetViews>
    <sheetView view="pageBreakPreview" zoomScaleNormal="100" zoomScaleSheetLayoutView="100" workbookViewId="0">
      <selection activeCell="C32" sqref="C32"/>
    </sheetView>
  </sheetViews>
  <sheetFormatPr defaultColWidth="8" defaultRowHeight="12.75" customHeight="1" x14ac:dyDescent="0.2"/>
  <cols>
    <col min="1" max="1" width="10.85546875" style="30" customWidth="1"/>
    <col min="2" max="2" width="5.7109375" style="30" customWidth="1"/>
    <col min="3" max="3" width="57.5703125" style="30" customWidth="1"/>
    <col min="4" max="4" width="7.140625" style="30" customWidth="1"/>
    <col min="5" max="6" width="16.42578125" style="30" customWidth="1"/>
    <col min="7" max="7" width="18.28515625" style="29" hidden="1" customWidth="1"/>
    <col min="8" max="256" width="9.140625" style="29" customWidth="1"/>
    <col min="257" max="16384" width="8" style="133"/>
  </cols>
  <sheetData>
    <row r="2" spans="2:6" x14ac:dyDescent="0.2">
      <c r="B2" s="30" t="str">
        <f>'[1]1'!A1</f>
        <v xml:space="preserve">Naziv investicionog fonda: </v>
      </c>
      <c r="D2" s="6" t="s">
        <v>896</v>
      </c>
    </row>
    <row r="3" spans="2:6" x14ac:dyDescent="0.2">
      <c r="B3" s="30" t="str">
        <f>'[1]1'!A2</f>
        <v xml:space="preserve">Registarski broj investicionog fonda: </v>
      </c>
    </row>
    <row r="4" spans="2:6" x14ac:dyDescent="0.2">
      <c r="B4" s="30" t="str">
        <f>'[1]1'!A3</f>
        <v>Naziv društva za upravljanje investicionim fondom: Društvo za upravljanje investicionim fondovima Kristal invest A.D. Banja Luka</v>
      </c>
    </row>
    <row r="5" spans="2:6" x14ac:dyDescent="0.2">
      <c r="B5" s="30" t="str">
        <f>'[1]1'!A4</f>
        <v>Matični broj društva za upravljanje investicionim fondom: 01935615</v>
      </c>
    </row>
    <row r="6" spans="2:6" x14ac:dyDescent="0.2">
      <c r="B6" s="30" t="str">
        <f>'[1]1'!A5</f>
        <v>JIB društva za upravljanje investicionim fondom: 4400819920004</v>
      </c>
    </row>
    <row r="7" spans="2:6" x14ac:dyDescent="0.2">
      <c r="B7" s="30" t="str">
        <f>'[1]1'!A6</f>
        <v>JIB zatvorenog investicionog fonda: JP-M-6</v>
      </c>
    </row>
    <row r="10" spans="2:6" x14ac:dyDescent="0.2">
      <c r="B10" s="187" t="s">
        <v>367</v>
      </c>
      <c r="C10" s="187"/>
      <c r="D10" s="187"/>
      <c r="E10" s="187"/>
      <c r="F10" s="187"/>
    </row>
    <row r="11" spans="2:6" x14ac:dyDescent="0.2">
      <c r="B11" s="187" t="s">
        <v>915</v>
      </c>
      <c r="C11" s="187"/>
      <c r="D11" s="187"/>
      <c r="E11" s="187"/>
      <c r="F11" s="187"/>
    </row>
    <row r="12" spans="2:6" x14ac:dyDescent="0.2">
      <c r="B12" s="132"/>
      <c r="C12" s="132"/>
      <c r="D12" s="132"/>
      <c r="E12" s="132"/>
      <c r="F12" s="132"/>
    </row>
    <row r="13" spans="2:6" ht="25.5" x14ac:dyDescent="0.2">
      <c r="F13" s="46" t="s">
        <v>79</v>
      </c>
    </row>
    <row r="14" spans="2:6" ht="25.5" customHeight="1" x14ac:dyDescent="0.2">
      <c r="B14" s="40" t="s">
        <v>80</v>
      </c>
      <c r="C14" s="39" t="s">
        <v>366</v>
      </c>
      <c r="D14" s="39" t="s">
        <v>365</v>
      </c>
      <c r="E14" s="39" t="s">
        <v>81</v>
      </c>
      <c r="F14" s="39" t="s">
        <v>82</v>
      </c>
    </row>
    <row r="15" spans="2:6" x14ac:dyDescent="0.2">
      <c r="B15" s="34">
        <v>1</v>
      </c>
      <c r="C15" s="34">
        <v>2</v>
      </c>
      <c r="D15" s="34">
        <v>3</v>
      </c>
      <c r="E15" s="34">
        <v>4</v>
      </c>
      <c r="F15" s="34">
        <v>5</v>
      </c>
    </row>
    <row r="16" spans="2:6" ht="19.5" customHeight="1" x14ac:dyDescent="0.2">
      <c r="B16" s="34" t="s">
        <v>364</v>
      </c>
      <c r="C16" s="35" t="s">
        <v>363</v>
      </c>
      <c r="D16" s="34">
        <v>501</v>
      </c>
      <c r="E16" s="38"/>
      <c r="F16" s="38"/>
    </row>
    <row r="17" spans="1:7" ht="20.100000000000001" customHeight="1" x14ac:dyDescent="0.2">
      <c r="B17" s="34" t="s">
        <v>351</v>
      </c>
      <c r="C17" s="35" t="s">
        <v>362</v>
      </c>
      <c r="D17" s="34">
        <v>502</v>
      </c>
      <c r="E17" s="36">
        <v>59530131</v>
      </c>
      <c r="F17" s="36">
        <v>57599571</v>
      </c>
    </row>
    <row r="18" spans="1:7" ht="20.100000000000001" customHeight="1" x14ac:dyDescent="0.2">
      <c r="B18" s="34" t="s">
        <v>349</v>
      </c>
      <c r="C18" s="35" t="s">
        <v>361</v>
      </c>
      <c r="D18" s="34">
        <v>503</v>
      </c>
      <c r="E18" s="33">
        <v>4175925</v>
      </c>
      <c r="F18" s="33">
        <v>4751928</v>
      </c>
    </row>
    <row r="19" spans="1:7" ht="20.100000000000001" customHeight="1" x14ac:dyDescent="0.2">
      <c r="B19" s="34" t="s">
        <v>346</v>
      </c>
      <c r="C19" s="35" t="s">
        <v>360</v>
      </c>
      <c r="D19" s="34">
        <v>504</v>
      </c>
      <c r="E19" s="33">
        <v>14.255599999999999</v>
      </c>
      <c r="F19" s="33">
        <v>12.1213</v>
      </c>
    </row>
    <row r="20" spans="1:7" ht="18.75" customHeight="1" x14ac:dyDescent="0.2">
      <c r="B20" s="34" t="s">
        <v>359</v>
      </c>
      <c r="C20" s="35" t="s">
        <v>358</v>
      </c>
      <c r="D20" s="34">
        <v>505</v>
      </c>
      <c r="E20" s="36"/>
      <c r="F20" s="36"/>
    </row>
    <row r="21" spans="1:7" ht="20.100000000000001" customHeight="1" x14ac:dyDescent="0.2">
      <c r="B21" s="34" t="s">
        <v>351</v>
      </c>
      <c r="C21" s="35" t="s">
        <v>357</v>
      </c>
      <c r="D21" s="34">
        <v>506</v>
      </c>
      <c r="E21" s="36">
        <v>58013181</v>
      </c>
      <c r="F21" s="36">
        <v>59530131</v>
      </c>
    </row>
    <row r="22" spans="1:7" ht="20.100000000000001" customHeight="1" x14ac:dyDescent="0.2">
      <c r="B22" s="34" t="s">
        <v>349</v>
      </c>
      <c r="C22" s="35" t="s">
        <v>356</v>
      </c>
      <c r="D22" s="34">
        <v>507</v>
      </c>
      <c r="E22" s="33">
        <v>3749012</v>
      </c>
      <c r="F22" s="33">
        <v>4175925</v>
      </c>
    </row>
    <row r="23" spans="1:7" ht="20.100000000000001" customHeight="1" x14ac:dyDescent="0.2">
      <c r="B23" s="34" t="s">
        <v>346</v>
      </c>
      <c r="C23" s="35" t="s">
        <v>355</v>
      </c>
      <c r="D23" s="34">
        <v>508</v>
      </c>
      <c r="E23" s="33">
        <v>15.474299999999999</v>
      </c>
      <c r="F23" s="33">
        <v>14.255599999999999</v>
      </c>
    </row>
    <row r="24" spans="1:7" ht="20.100000000000001" customHeight="1" x14ac:dyDescent="0.2">
      <c r="B24" s="34" t="s">
        <v>354</v>
      </c>
      <c r="C24" s="35" t="s">
        <v>353</v>
      </c>
      <c r="D24" s="34">
        <v>509</v>
      </c>
      <c r="E24" s="36"/>
      <c r="F24" s="36"/>
      <c r="G24" s="161" t="s">
        <v>352</v>
      </c>
    </row>
    <row r="25" spans="1:7" ht="18" customHeight="1" x14ac:dyDescent="0.2">
      <c r="B25" s="34" t="s">
        <v>351</v>
      </c>
      <c r="C25" s="35" t="s">
        <v>350</v>
      </c>
      <c r="D25" s="34">
        <v>510</v>
      </c>
      <c r="E25" s="33">
        <v>3.4737781482245274E-2</v>
      </c>
      <c r="F25" s="33">
        <v>3.6400079282640933E-2</v>
      </c>
      <c r="G25" s="37">
        <v>103598555.66</v>
      </c>
    </row>
    <row r="26" spans="1:7" ht="18.75" customHeight="1" x14ac:dyDescent="0.2">
      <c r="B26" s="34" t="s">
        <v>349</v>
      </c>
      <c r="C26" s="35" t="s">
        <v>348</v>
      </c>
      <c r="D26" s="34">
        <v>511</v>
      </c>
      <c r="E26" s="172">
        <v>2.9303485401042167E-3</v>
      </c>
      <c r="F26" s="172">
        <v>7.796173615636158E-2</v>
      </c>
      <c r="G26" s="29" t="s">
        <v>347</v>
      </c>
    </row>
    <row r="27" spans="1:7" ht="20.100000000000001" customHeight="1" x14ac:dyDescent="0.2">
      <c r="B27" s="34" t="s">
        <v>346</v>
      </c>
      <c r="C27" s="35" t="s">
        <v>345</v>
      </c>
      <c r="D27" s="34">
        <v>512</v>
      </c>
      <c r="E27" s="36">
        <v>0</v>
      </c>
      <c r="F27" s="36">
        <v>0</v>
      </c>
    </row>
    <row r="28" spans="1:7" ht="20.100000000000001" customHeight="1" x14ac:dyDescent="0.2">
      <c r="B28" s="34" t="s">
        <v>44</v>
      </c>
      <c r="C28" s="35" t="s">
        <v>344</v>
      </c>
      <c r="D28" s="34">
        <v>513</v>
      </c>
      <c r="E28" s="33">
        <v>-2.5499999999999998E-2</v>
      </c>
      <c r="F28" s="33">
        <v>3.3500000000000002E-2</v>
      </c>
    </row>
    <row r="31" spans="1:7" ht="16.5" customHeight="1" x14ac:dyDescent="0.2">
      <c r="A31" s="188" t="s">
        <v>83</v>
      </c>
      <c r="B31" s="188"/>
      <c r="C31" s="32" t="s">
        <v>343</v>
      </c>
      <c r="D31" s="189" t="s">
        <v>84</v>
      </c>
      <c r="E31" s="190" t="s">
        <v>342</v>
      </c>
      <c r="F31" s="190"/>
    </row>
    <row r="32" spans="1:7" ht="16.5" customHeight="1" x14ac:dyDescent="0.2">
      <c r="A32" s="188" t="s">
        <v>919</v>
      </c>
      <c r="B32" s="188"/>
      <c r="C32" s="31" t="s">
        <v>940</v>
      </c>
      <c r="D32" s="189"/>
      <c r="E32" s="190"/>
      <c r="F32" s="190"/>
    </row>
    <row r="33" spans="3:7" x14ac:dyDescent="0.2">
      <c r="E33" s="185" t="s">
        <v>340</v>
      </c>
      <c r="F33" s="185"/>
    </row>
    <row r="34" spans="3:7" ht="17.25" customHeight="1" x14ac:dyDescent="0.2"/>
    <row r="35" spans="3:7" ht="23.25" customHeight="1" x14ac:dyDescent="0.4">
      <c r="C35" s="186"/>
      <c r="D35" s="186"/>
      <c r="E35" s="186"/>
      <c r="F35" s="186"/>
      <c r="G35" s="186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8"/>
  <sheetViews>
    <sheetView view="pageBreakPreview" topLeftCell="A50" zoomScaleNormal="100" zoomScaleSheetLayoutView="100" workbookViewId="0">
      <selection activeCell="A31" sqref="A30:A31"/>
    </sheetView>
  </sheetViews>
  <sheetFormatPr defaultColWidth="8" defaultRowHeight="12.75" customHeight="1" x14ac:dyDescent="0.2"/>
  <cols>
    <col min="1" max="1" width="47" style="46" customWidth="1"/>
    <col min="2" max="2" width="10.7109375" style="45" customWidth="1"/>
    <col min="3" max="3" width="11.85546875" style="140" customWidth="1"/>
    <col min="4" max="4" width="5.140625" style="30" customWidth="1"/>
    <col min="5" max="5" width="12.5703125" style="44" customWidth="1"/>
    <col min="6" max="6" width="5.28515625" style="32" customWidth="1"/>
    <col min="7" max="7" width="12.7109375" style="41" customWidth="1"/>
    <col min="8" max="8" width="5.28515625" style="32" customWidth="1"/>
    <col min="9" max="9" width="16.5703125" style="42" customWidth="1"/>
    <col min="10" max="10" width="7.5703125" style="32" customWidth="1"/>
    <col min="11" max="11" width="12" style="41" customWidth="1"/>
    <col min="12" max="12" width="5.42578125" style="43" customWidth="1"/>
    <col min="13" max="13" width="16.85546875" style="42" customWidth="1"/>
    <col min="14" max="14" width="6.42578125" style="32" customWidth="1"/>
    <col min="15" max="15" width="13.140625" style="41" customWidth="1"/>
    <col min="16" max="16" width="6.42578125" style="32" customWidth="1"/>
    <col min="17" max="17" width="13.28515625" style="41" customWidth="1"/>
    <col min="18" max="18" width="32.42578125" style="30" hidden="1" customWidth="1"/>
    <col min="19" max="19" width="14.85546875" style="30" hidden="1" customWidth="1"/>
    <col min="20" max="20" width="9.140625" style="30" customWidth="1"/>
    <col min="21" max="21" width="21" style="30" customWidth="1"/>
    <col min="22" max="256" width="9.140625" style="30" customWidth="1"/>
    <col min="257" max="16384" width="8" style="133"/>
  </cols>
  <sheetData>
    <row r="1" spans="1:18" x14ac:dyDescent="0.2">
      <c r="A1" s="30" t="str">
        <f>'[2]1'!A1</f>
        <v xml:space="preserve">Naziv investicionog fonda: </v>
      </c>
      <c r="B1" s="45" t="s">
        <v>896</v>
      </c>
    </row>
    <row r="2" spans="1:18" x14ac:dyDescent="0.2">
      <c r="A2" s="30" t="str">
        <f>'[2]1'!A2</f>
        <v xml:space="preserve">Registarski broj investicionog fonda: </v>
      </c>
    </row>
    <row r="3" spans="1:18" x14ac:dyDescent="0.2">
      <c r="A3" s="30" t="str">
        <f>'[2]1'!A3</f>
        <v>Naziv društva za upravljanje investicionim fondom: Društvo za upravljanje investicionim fondovima Kristal invest A.D. Banja Luka</v>
      </c>
    </row>
    <row r="4" spans="1:18" x14ac:dyDescent="0.2">
      <c r="A4" s="30" t="str">
        <f>'[2]1'!A4</f>
        <v>Matični broj društva za upravljanje investicionim fondom: 01935615</v>
      </c>
    </row>
    <row r="5" spans="1:18" x14ac:dyDescent="0.2">
      <c r="A5" s="30" t="str">
        <f>'[2]1'!A5</f>
        <v>JIB društva za upravljanje investicionim fondom: 4400819920004</v>
      </c>
    </row>
    <row r="6" spans="1:18" x14ac:dyDescent="0.2">
      <c r="A6" s="30" t="str">
        <f>'[2]1'!A6</f>
        <v>JIB zatvorenog investicionog fonda: JP-M-6</v>
      </c>
    </row>
    <row r="8" spans="1:18" x14ac:dyDescent="0.2">
      <c r="A8" s="187" t="s">
        <v>539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</row>
    <row r="9" spans="1:18" x14ac:dyDescent="0.2">
      <c r="A9" s="187" t="s">
        <v>898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</row>
    <row r="10" spans="1:18" x14ac:dyDescent="0.2">
      <c r="A10" s="141"/>
      <c r="B10" s="84"/>
      <c r="C10" s="83"/>
      <c r="D10" s="82"/>
      <c r="E10" s="81"/>
      <c r="F10" s="78"/>
      <c r="G10" s="77"/>
      <c r="H10" s="78"/>
      <c r="I10" s="79"/>
      <c r="J10" s="78"/>
      <c r="K10" s="77"/>
      <c r="L10" s="80"/>
      <c r="M10" s="79"/>
      <c r="N10" s="78"/>
      <c r="O10" s="77"/>
      <c r="P10" s="78"/>
      <c r="Q10" s="77"/>
    </row>
    <row r="11" spans="1:18" x14ac:dyDescent="0.2">
      <c r="A11" s="46" t="s">
        <v>538</v>
      </c>
    </row>
    <row r="12" spans="1:18" ht="45.75" customHeight="1" x14ac:dyDescent="0.2">
      <c r="A12" s="191" t="s">
        <v>537</v>
      </c>
      <c r="B12" s="192"/>
      <c r="C12" s="193"/>
      <c r="D12" s="194" t="s">
        <v>365</v>
      </c>
      <c r="E12" s="197" t="s">
        <v>536</v>
      </c>
      <c r="F12" s="194" t="s">
        <v>365</v>
      </c>
      <c r="G12" s="199" t="s">
        <v>535</v>
      </c>
      <c r="H12" s="194" t="s">
        <v>365</v>
      </c>
      <c r="I12" s="201" t="s">
        <v>534</v>
      </c>
      <c r="J12" s="194" t="s">
        <v>365</v>
      </c>
      <c r="K12" s="199" t="s">
        <v>533</v>
      </c>
      <c r="L12" s="203" t="s">
        <v>365</v>
      </c>
      <c r="M12" s="201" t="s">
        <v>532</v>
      </c>
      <c r="N12" s="194" t="s">
        <v>365</v>
      </c>
      <c r="O12" s="199" t="s">
        <v>531</v>
      </c>
      <c r="P12" s="194" t="s">
        <v>365</v>
      </c>
      <c r="Q12" s="199" t="s">
        <v>530</v>
      </c>
      <c r="R12" s="75"/>
    </row>
    <row r="13" spans="1:18" ht="63" customHeight="1" x14ac:dyDescent="0.2">
      <c r="A13" s="39" t="s">
        <v>529</v>
      </c>
      <c r="B13" s="39" t="s">
        <v>528</v>
      </c>
      <c r="C13" s="39" t="s">
        <v>527</v>
      </c>
      <c r="D13" s="195"/>
      <c r="E13" s="198"/>
      <c r="F13" s="195"/>
      <c r="G13" s="200"/>
      <c r="H13" s="195"/>
      <c r="I13" s="202"/>
      <c r="J13" s="195"/>
      <c r="K13" s="200"/>
      <c r="L13" s="204"/>
      <c r="M13" s="202"/>
      <c r="N13" s="195"/>
      <c r="O13" s="200"/>
      <c r="P13" s="195"/>
      <c r="Q13" s="200"/>
      <c r="R13" s="75">
        <v>102235371.31999999</v>
      </c>
    </row>
    <row r="14" spans="1:18" x14ac:dyDescent="0.2">
      <c r="A14" s="191">
        <v>1</v>
      </c>
      <c r="B14" s="192"/>
      <c r="C14" s="193"/>
      <c r="D14" s="196"/>
      <c r="E14" s="76">
        <v>2</v>
      </c>
      <c r="F14" s="196"/>
      <c r="G14" s="76">
        <v>3</v>
      </c>
      <c r="H14" s="196"/>
      <c r="I14" s="39">
        <v>4</v>
      </c>
      <c r="J14" s="196"/>
      <c r="K14" s="76">
        <v>5</v>
      </c>
      <c r="L14" s="205"/>
      <c r="M14" s="39">
        <v>6</v>
      </c>
      <c r="N14" s="196"/>
      <c r="O14" s="76">
        <v>7</v>
      </c>
      <c r="P14" s="196"/>
      <c r="Q14" s="76">
        <v>8</v>
      </c>
      <c r="R14" s="75"/>
    </row>
    <row r="15" spans="1:18" ht="19.5" customHeight="1" x14ac:dyDescent="0.2">
      <c r="A15" s="74" t="s">
        <v>526</v>
      </c>
      <c r="B15" s="39"/>
      <c r="C15" s="73"/>
      <c r="D15" s="34" t="s">
        <v>525</v>
      </c>
      <c r="E15" s="72"/>
      <c r="F15" s="67" t="s">
        <v>524</v>
      </c>
      <c r="G15" s="71"/>
      <c r="H15" s="69" t="s">
        <v>523</v>
      </c>
      <c r="I15" s="70"/>
      <c r="J15" s="69" t="s">
        <v>522</v>
      </c>
      <c r="K15" s="66"/>
      <c r="L15" s="69" t="s">
        <v>521</v>
      </c>
      <c r="M15" s="68"/>
      <c r="N15" s="67" t="s">
        <v>520</v>
      </c>
      <c r="O15" s="66"/>
      <c r="P15" s="67" t="s">
        <v>519</v>
      </c>
      <c r="Q15" s="66"/>
      <c r="R15" s="65"/>
    </row>
    <row r="16" spans="1:18" ht="19.5" customHeight="1" x14ac:dyDescent="0.2">
      <c r="A16" s="74" t="s">
        <v>457</v>
      </c>
      <c r="B16" s="39"/>
      <c r="C16" s="73"/>
      <c r="D16" s="34" t="s">
        <v>518</v>
      </c>
      <c r="E16" s="72"/>
      <c r="F16" s="67" t="s">
        <v>517</v>
      </c>
      <c r="G16" s="71"/>
      <c r="H16" s="69" t="s">
        <v>516</v>
      </c>
      <c r="I16" s="70">
        <v>26365389.41</v>
      </c>
      <c r="J16" s="69" t="s">
        <v>515</v>
      </c>
      <c r="K16" s="66"/>
      <c r="L16" s="69" t="s">
        <v>514</v>
      </c>
      <c r="M16" s="68">
        <v>32719686.649999999</v>
      </c>
      <c r="N16" s="67" t="s">
        <v>513</v>
      </c>
      <c r="O16" s="66"/>
      <c r="P16" s="67" t="s">
        <v>512</v>
      </c>
      <c r="Q16" s="66">
        <v>56.231900000000003</v>
      </c>
      <c r="R16" s="65"/>
    </row>
    <row r="17" spans="1:18" ht="19.5" customHeight="1" x14ac:dyDescent="0.2">
      <c r="A17" s="74" t="s">
        <v>511</v>
      </c>
      <c r="B17" s="39" t="s">
        <v>402</v>
      </c>
      <c r="C17" s="73" t="s">
        <v>510</v>
      </c>
      <c r="D17" s="34"/>
      <c r="E17" s="72">
        <v>1940242</v>
      </c>
      <c r="F17" s="67"/>
      <c r="G17" s="71">
        <v>0.45</v>
      </c>
      <c r="H17" s="69"/>
      <c r="I17" s="70">
        <v>873108.9</v>
      </c>
      <c r="J17" s="69"/>
      <c r="K17" s="66">
        <v>0.41199999999999998</v>
      </c>
      <c r="L17" s="69"/>
      <c r="M17" s="68">
        <v>799379.7</v>
      </c>
      <c r="N17" s="67"/>
      <c r="O17" s="66">
        <v>8.1564999999999994</v>
      </c>
      <c r="P17" s="67"/>
      <c r="Q17" s="66">
        <v>1.3737999999999999</v>
      </c>
      <c r="R17" s="65"/>
    </row>
    <row r="18" spans="1:18" ht="19.5" customHeight="1" x14ac:dyDescent="0.2">
      <c r="A18" s="74" t="s">
        <v>509</v>
      </c>
      <c r="B18" s="39" t="s">
        <v>402</v>
      </c>
      <c r="C18" s="73" t="s">
        <v>508</v>
      </c>
      <c r="D18" s="34"/>
      <c r="E18" s="72">
        <v>10344</v>
      </c>
      <c r="F18" s="67"/>
      <c r="G18" s="71">
        <v>0.4</v>
      </c>
      <c r="H18" s="69"/>
      <c r="I18" s="70">
        <v>4137.6000000000004</v>
      </c>
      <c r="J18" s="69"/>
      <c r="K18" s="66">
        <v>0.60899999999999999</v>
      </c>
      <c r="L18" s="69"/>
      <c r="M18" s="68">
        <v>6299.5</v>
      </c>
      <c r="N18" s="67"/>
      <c r="O18" s="66">
        <v>0.1077</v>
      </c>
      <c r="P18" s="67"/>
      <c r="Q18" s="66">
        <v>1.0800000000000001E-2</v>
      </c>
      <c r="R18" s="65"/>
    </row>
    <row r="19" spans="1:18" ht="19.5" customHeight="1" x14ac:dyDescent="0.2">
      <c r="A19" s="74" t="s">
        <v>507</v>
      </c>
      <c r="B19" s="39" t="s">
        <v>402</v>
      </c>
      <c r="C19" s="73" t="s">
        <v>506</v>
      </c>
      <c r="D19" s="34"/>
      <c r="E19" s="72">
        <v>22381182</v>
      </c>
      <c r="F19" s="67"/>
      <c r="G19" s="71">
        <v>0.2399</v>
      </c>
      <c r="H19" s="69"/>
      <c r="I19" s="70">
        <v>5369245.5599999996</v>
      </c>
      <c r="J19" s="69"/>
      <c r="K19" s="66">
        <v>0.29020000000000001</v>
      </c>
      <c r="L19" s="69"/>
      <c r="M19" s="68">
        <v>6495019.0199999996</v>
      </c>
      <c r="N19" s="67"/>
      <c r="O19" s="66">
        <v>5.0640999999999998</v>
      </c>
      <c r="P19" s="67"/>
      <c r="Q19" s="66">
        <v>11.1623</v>
      </c>
      <c r="R19" s="65"/>
    </row>
    <row r="20" spans="1:18" ht="19.5" customHeight="1" x14ac:dyDescent="0.2">
      <c r="A20" s="74" t="s">
        <v>505</v>
      </c>
      <c r="B20" s="39" t="s">
        <v>402</v>
      </c>
      <c r="C20" s="73" t="s">
        <v>504</v>
      </c>
      <c r="D20" s="34"/>
      <c r="E20" s="72">
        <v>2829464</v>
      </c>
      <c r="F20" s="67"/>
      <c r="G20" s="71">
        <v>0.32400000000000001</v>
      </c>
      <c r="H20" s="69"/>
      <c r="I20" s="70">
        <v>916746.34</v>
      </c>
      <c r="J20" s="69"/>
      <c r="K20" s="66">
        <v>0.27639999999999998</v>
      </c>
      <c r="L20" s="69"/>
      <c r="M20" s="68">
        <v>782063.85</v>
      </c>
      <c r="N20" s="67"/>
      <c r="O20" s="66">
        <v>2.7644000000000002</v>
      </c>
      <c r="P20" s="67"/>
      <c r="Q20" s="66">
        <v>1.3441000000000001</v>
      </c>
      <c r="R20" s="65"/>
    </row>
    <row r="21" spans="1:18" ht="19.5" customHeight="1" x14ac:dyDescent="0.2">
      <c r="A21" s="74" t="s">
        <v>503</v>
      </c>
      <c r="B21" s="39" t="s">
        <v>402</v>
      </c>
      <c r="C21" s="73" t="s">
        <v>502</v>
      </c>
      <c r="D21" s="34"/>
      <c r="E21" s="72">
        <v>20567648</v>
      </c>
      <c r="F21" s="67"/>
      <c r="G21" s="71">
        <v>0.21690000000000001</v>
      </c>
      <c r="H21" s="69"/>
      <c r="I21" s="70">
        <v>4461122.8499999996</v>
      </c>
      <c r="J21" s="69"/>
      <c r="K21" s="66">
        <v>0.38719999999999999</v>
      </c>
      <c r="L21" s="69"/>
      <c r="M21" s="68">
        <v>7963793.3099999996</v>
      </c>
      <c r="N21" s="67"/>
      <c r="O21" s="66">
        <v>5.34</v>
      </c>
      <c r="P21" s="67"/>
      <c r="Q21" s="66">
        <v>13.686500000000001</v>
      </c>
      <c r="R21" s="65"/>
    </row>
    <row r="22" spans="1:18" ht="19.5" customHeight="1" x14ac:dyDescent="0.2">
      <c r="A22" s="74" t="s">
        <v>501</v>
      </c>
      <c r="B22" s="39" t="s">
        <v>402</v>
      </c>
      <c r="C22" s="73" t="s">
        <v>500</v>
      </c>
      <c r="D22" s="34"/>
      <c r="E22" s="72">
        <v>135161</v>
      </c>
      <c r="F22" s="67"/>
      <c r="G22" s="71">
        <v>0.33529999999999999</v>
      </c>
      <c r="H22" s="69"/>
      <c r="I22" s="70">
        <v>45319.48</v>
      </c>
      <c r="J22" s="69"/>
      <c r="K22" s="66">
        <v>0.34370000000000001</v>
      </c>
      <c r="L22" s="69"/>
      <c r="M22" s="68">
        <v>46454.84</v>
      </c>
      <c r="N22" s="67"/>
      <c r="O22" s="66">
        <v>1.1208</v>
      </c>
      <c r="P22" s="67"/>
      <c r="Q22" s="66">
        <v>7.9799999999999996E-2</v>
      </c>
      <c r="R22" s="65"/>
    </row>
    <row r="23" spans="1:18" ht="19.5" customHeight="1" x14ac:dyDescent="0.2">
      <c r="A23" s="74" t="s">
        <v>499</v>
      </c>
      <c r="B23" s="39" t="s">
        <v>402</v>
      </c>
      <c r="C23" s="73" t="s">
        <v>498</v>
      </c>
      <c r="D23" s="34"/>
      <c r="E23" s="72">
        <v>6453377</v>
      </c>
      <c r="F23" s="67"/>
      <c r="G23" s="71">
        <v>0.1</v>
      </c>
      <c r="H23" s="69"/>
      <c r="I23" s="70">
        <v>645337.69999999995</v>
      </c>
      <c r="J23" s="69"/>
      <c r="K23" s="66">
        <v>0.1</v>
      </c>
      <c r="L23" s="69"/>
      <c r="M23" s="68">
        <v>645337.69999999995</v>
      </c>
      <c r="N23" s="67"/>
      <c r="O23" s="66">
        <v>5.9537000000000004</v>
      </c>
      <c r="P23" s="67"/>
      <c r="Q23" s="66">
        <v>1.1091</v>
      </c>
      <c r="R23" s="65"/>
    </row>
    <row r="24" spans="1:18" ht="19.5" customHeight="1" x14ac:dyDescent="0.2">
      <c r="A24" s="74" t="s">
        <v>497</v>
      </c>
      <c r="B24" s="39" t="s">
        <v>402</v>
      </c>
      <c r="C24" s="73" t="s">
        <v>496</v>
      </c>
      <c r="D24" s="34"/>
      <c r="E24" s="72">
        <v>774096</v>
      </c>
      <c r="F24" s="67"/>
      <c r="G24" s="71">
        <v>0.38229999999999997</v>
      </c>
      <c r="H24" s="69"/>
      <c r="I24" s="70">
        <v>295936.90000000002</v>
      </c>
      <c r="J24" s="69"/>
      <c r="K24" s="66">
        <v>0.3599</v>
      </c>
      <c r="L24" s="69"/>
      <c r="M24" s="68">
        <v>278597.15000000002</v>
      </c>
      <c r="N24" s="67"/>
      <c r="O24" s="66">
        <v>10</v>
      </c>
      <c r="P24" s="67"/>
      <c r="Q24" s="66">
        <v>0.4788</v>
      </c>
      <c r="R24" s="65"/>
    </row>
    <row r="25" spans="1:18" ht="19.5" customHeight="1" x14ac:dyDescent="0.2">
      <c r="A25" s="74" t="s">
        <v>495</v>
      </c>
      <c r="B25" s="39" t="s">
        <v>402</v>
      </c>
      <c r="C25" s="73" t="s">
        <v>494</v>
      </c>
      <c r="D25" s="34"/>
      <c r="E25" s="72">
        <v>1041175</v>
      </c>
      <c r="F25" s="67"/>
      <c r="G25" s="71">
        <v>0</v>
      </c>
      <c r="H25" s="69"/>
      <c r="I25" s="70">
        <v>0</v>
      </c>
      <c r="J25" s="69"/>
      <c r="K25" s="66">
        <v>0</v>
      </c>
      <c r="L25" s="69"/>
      <c r="M25" s="68">
        <v>0</v>
      </c>
      <c r="N25" s="67"/>
      <c r="O25" s="66">
        <v>8.7622999999999998</v>
      </c>
      <c r="P25" s="67"/>
      <c r="Q25" s="66">
        <v>0</v>
      </c>
      <c r="R25" s="65"/>
    </row>
    <row r="26" spans="1:18" ht="19.5" customHeight="1" x14ac:dyDescent="0.2">
      <c r="A26" s="74" t="s">
        <v>493</v>
      </c>
      <c r="B26" s="39" t="s">
        <v>402</v>
      </c>
      <c r="C26" s="73" t="s">
        <v>492</v>
      </c>
      <c r="D26" s="34"/>
      <c r="E26" s="72">
        <v>9483360</v>
      </c>
      <c r="F26" s="67"/>
      <c r="G26" s="71">
        <v>1.4100999999999999</v>
      </c>
      <c r="H26" s="69"/>
      <c r="I26" s="70">
        <v>13372485.939999999</v>
      </c>
      <c r="J26" s="69"/>
      <c r="K26" s="66">
        <v>1.6183000000000001</v>
      </c>
      <c r="L26" s="69"/>
      <c r="M26" s="68">
        <v>15346921.49</v>
      </c>
      <c r="N26" s="67"/>
      <c r="O26" s="66">
        <v>1.9298999999999999</v>
      </c>
      <c r="P26" s="67"/>
      <c r="Q26" s="66">
        <v>26.3752</v>
      </c>
      <c r="R26" s="65"/>
    </row>
    <row r="27" spans="1:18" ht="19.5" customHeight="1" x14ac:dyDescent="0.2">
      <c r="A27" s="74" t="s">
        <v>491</v>
      </c>
      <c r="B27" s="39" t="s">
        <v>402</v>
      </c>
      <c r="C27" s="73" t="s">
        <v>490</v>
      </c>
      <c r="D27" s="34"/>
      <c r="E27" s="72">
        <v>1212270</v>
      </c>
      <c r="F27" s="67"/>
      <c r="G27" s="71">
        <v>0.22800000000000001</v>
      </c>
      <c r="H27" s="69"/>
      <c r="I27" s="70">
        <v>276397.56</v>
      </c>
      <c r="J27" s="69"/>
      <c r="K27" s="66">
        <v>0.20599999999999999</v>
      </c>
      <c r="L27" s="69"/>
      <c r="M27" s="68">
        <v>249727.62</v>
      </c>
      <c r="N27" s="67"/>
      <c r="O27" s="66">
        <v>10</v>
      </c>
      <c r="P27" s="67"/>
      <c r="Q27" s="66">
        <v>0.42920000000000003</v>
      </c>
      <c r="R27" s="65"/>
    </row>
    <row r="28" spans="1:18" ht="19.5" customHeight="1" x14ac:dyDescent="0.2">
      <c r="A28" s="74" t="s">
        <v>489</v>
      </c>
      <c r="B28" s="39" t="s">
        <v>402</v>
      </c>
      <c r="C28" s="73" t="s">
        <v>488</v>
      </c>
      <c r="D28" s="34"/>
      <c r="E28" s="72">
        <v>602114</v>
      </c>
      <c r="F28" s="67"/>
      <c r="G28" s="71">
        <v>0.17530000000000001</v>
      </c>
      <c r="H28" s="69"/>
      <c r="I28" s="70">
        <v>105550.58</v>
      </c>
      <c r="J28" s="69"/>
      <c r="K28" s="66">
        <v>0.1762</v>
      </c>
      <c r="L28" s="69"/>
      <c r="M28" s="68">
        <v>106092.49</v>
      </c>
      <c r="N28" s="67"/>
      <c r="O28" s="66">
        <v>10</v>
      </c>
      <c r="P28" s="67"/>
      <c r="Q28" s="66">
        <v>0.18229999999999999</v>
      </c>
      <c r="R28" s="65"/>
    </row>
    <row r="29" spans="1:18" ht="19.5" customHeight="1" x14ac:dyDescent="0.2">
      <c r="A29" s="74" t="s">
        <v>400</v>
      </c>
      <c r="B29" s="39"/>
      <c r="C29" s="73"/>
      <c r="D29" s="34" t="s">
        <v>487</v>
      </c>
      <c r="E29" s="72"/>
      <c r="F29" s="67" t="s">
        <v>486</v>
      </c>
      <c r="G29" s="71"/>
      <c r="H29" s="69" t="s">
        <v>485</v>
      </c>
      <c r="I29" s="70"/>
      <c r="J29" s="69" t="s">
        <v>484</v>
      </c>
      <c r="K29" s="66"/>
      <c r="L29" s="69" t="s">
        <v>483</v>
      </c>
      <c r="M29" s="68"/>
      <c r="N29" s="67" t="s">
        <v>482</v>
      </c>
      <c r="O29" s="66"/>
      <c r="P29" s="67" t="s">
        <v>481</v>
      </c>
      <c r="Q29" s="66"/>
      <c r="R29" s="65"/>
    </row>
    <row r="30" spans="1:18" ht="19.5" customHeight="1" x14ac:dyDescent="0.2">
      <c r="A30" s="74" t="s">
        <v>392</v>
      </c>
      <c r="B30" s="39"/>
      <c r="C30" s="73"/>
      <c r="D30" s="34" t="s">
        <v>480</v>
      </c>
      <c r="E30" s="72"/>
      <c r="F30" s="67" t="s">
        <v>479</v>
      </c>
      <c r="G30" s="71"/>
      <c r="H30" s="69" t="s">
        <v>478</v>
      </c>
      <c r="I30" s="70"/>
      <c r="J30" s="69" t="s">
        <v>477</v>
      </c>
      <c r="K30" s="66"/>
      <c r="L30" s="69" t="s">
        <v>476</v>
      </c>
      <c r="M30" s="68"/>
      <c r="N30" s="67" t="s">
        <v>475</v>
      </c>
      <c r="O30" s="66"/>
      <c r="P30" s="67" t="s">
        <v>474</v>
      </c>
      <c r="Q30" s="66"/>
      <c r="R30" s="65"/>
    </row>
    <row r="31" spans="1:18" ht="19.5" customHeight="1" x14ac:dyDescent="0.2">
      <c r="A31" s="74" t="s">
        <v>473</v>
      </c>
      <c r="B31" s="39"/>
      <c r="C31" s="73"/>
      <c r="D31" s="34" t="s">
        <v>472</v>
      </c>
      <c r="E31" s="72"/>
      <c r="F31" s="67" t="s">
        <v>471</v>
      </c>
      <c r="G31" s="71"/>
      <c r="H31" s="69" t="s">
        <v>470</v>
      </c>
      <c r="I31" s="70">
        <v>26365389.41</v>
      </c>
      <c r="J31" s="69" t="s">
        <v>469</v>
      </c>
      <c r="K31" s="66"/>
      <c r="L31" s="69" t="s">
        <v>468</v>
      </c>
      <c r="M31" s="68">
        <v>32719686.649999999</v>
      </c>
      <c r="N31" s="67" t="s">
        <v>467</v>
      </c>
      <c r="O31" s="66"/>
      <c r="P31" s="67" t="s">
        <v>466</v>
      </c>
      <c r="Q31" s="66">
        <v>56.231900000000003</v>
      </c>
      <c r="R31" s="65"/>
    </row>
    <row r="32" spans="1:18" ht="19.5" customHeight="1" x14ac:dyDescent="0.2">
      <c r="A32" s="74" t="s">
        <v>465</v>
      </c>
      <c r="B32" s="39"/>
      <c r="C32" s="73"/>
      <c r="D32" s="34" t="s">
        <v>464</v>
      </c>
      <c r="E32" s="72"/>
      <c r="F32" s="67" t="s">
        <v>463</v>
      </c>
      <c r="G32" s="71"/>
      <c r="H32" s="69" t="s">
        <v>462</v>
      </c>
      <c r="I32" s="70"/>
      <c r="J32" s="69" t="s">
        <v>461</v>
      </c>
      <c r="K32" s="66"/>
      <c r="L32" s="69" t="s">
        <v>460</v>
      </c>
      <c r="M32" s="68"/>
      <c r="N32" s="67" t="s">
        <v>459</v>
      </c>
      <c r="O32" s="66"/>
      <c r="P32" s="67" t="s">
        <v>458</v>
      </c>
      <c r="Q32" s="66"/>
      <c r="R32" s="65"/>
    </row>
    <row r="33" spans="1:18" ht="19.5" customHeight="1" x14ac:dyDescent="0.2">
      <c r="A33" s="74" t="s">
        <v>457</v>
      </c>
      <c r="B33" s="39"/>
      <c r="C33" s="73"/>
      <c r="D33" s="34" t="s">
        <v>456</v>
      </c>
      <c r="E33" s="72"/>
      <c r="F33" s="67" t="s">
        <v>455</v>
      </c>
      <c r="G33" s="71"/>
      <c r="H33" s="69" t="s">
        <v>454</v>
      </c>
      <c r="I33" s="70">
        <v>16297109.720000001</v>
      </c>
      <c r="J33" s="69" t="s">
        <v>453</v>
      </c>
      <c r="K33" s="66"/>
      <c r="L33" s="69" t="s">
        <v>452</v>
      </c>
      <c r="M33" s="68">
        <v>14759805.24</v>
      </c>
      <c r="N33" s="67" t="s">
        <v>451</v>
      </c>
      <c r="O33" s="66"/>
      <c r="P33" s="67" t="s">
        <v>450</v>
      </c>
      <c r="Q33" s="66">
        <v>25.366099999999999</v>
      </c>
      <c r="R33" s="65"/>
    </row>
    <row r="34" spans="1:18" ht="19.5" customHeight="1" x14ac:dyDescent="0.2">
      <c r="A34" s="74" t="s">
        <v>449</v>
      </c>
      <c r="B34" s="39" t="s">
        <v>402</v>
      </c>
      <c r="C34" s="73" t="s">
        <v>448</v>
      </c>
      <c r="D34" s="34"/>
      <c r="E34" s="72">
        <v>2040</v>
      </c>
      <c r="F34" s="67"/>
      <c r="G34" s="71">
        <v>306.4203</v>
      </c>
      <c r="H34" s="69"/>
      <c r="I34" s="70">
        <v>625097.41</v>
      </c>
      <c r="J34" s="69"/>
      <c r="K34" s="66">
        <v>238.2533</v>
      </c>
      <c r="L34" s="69"/>
      <c r="M34" s="68">
        <v>486036.71</v>
      </c>
      <c r="N34" s="67"/>
      <c r="O34" s="66">
        <v>0</v>
      </c>
      <c r="P34" s="67"/>
      <c r="Q34" s="66">
        <v>0.83530000000000004</v>
      </c>
      <c r="R34" s="65"/>
    </row>
    <row r="35" spans="1:18" ht="19.5" customHeight="1" x14ac:dyDescent="0.2">
      <c r="A35" s="74" t="s">
        <v>447</v>
      </c>
      <c r="B35" s="39" t="s">
        <v>402</v>
      </c>
      <c r="C35" s="73" t="s">
        <v>446</v>
      </c>
      <c r="D35" s="34"/>
      <c r="E35" s="72">
        <v>1782</v>
      </c>
      <c r="F35" s="67"/>
      <c r="G35" s="71">
        <v>406.12810000000002</v>
      </c>
      <c r="H35" s="69"/>
      <c r="I35" s="70">
        <v>723720.27</v>
      </c>
      <c r="J35" s="69"/>
      <c r="K35" s="66">
        <v>392.92619999999999</v>
      </c>
      <c r="L35" s="69"/>
      <c r="M35" s="68">
        <v>700194.57</v>
      </c>
      <c r="N35" s="67"/>
      <c r="O35" s="66">
        <v>4.0000000000000002E-4</v>
      </c>
      <c r="P35" s="67"/>
      <c r="Q35" s="66">
        <v>1.2034</v>
      </c>
      <c r="R35" s="65"/>
    </row>
    <row r="36" spans="1:18" ht="19.5" customHeight="1" x14ac:dyDescent="0.2">
      <c r="A36" s="74" t="s">
        <v>445</v>
      </c>
      <c r="B36" s="39" t="s">
        <v>402</v>
      </c>
      <c r="C36" s="73" t="s">
        <v>444</v>
      </c>
      <c r="D36" s="34"/>
      <c r="E36" s="72">
        <v>2670</v>
      </c>
      <c r="F36" s="67"/>
      <c r="G36" s="71">
        <v>204.6908</v>
      </c>
      <c r="H36" s="69"/>
      <c r="I36" s="70">
        <v>546524.52</v>
      </c>
      <c r="J36" s="69"/>
      <c r="K36" s="66">
        <v>205.5033</v>
      </c>
      <c r="L36" s="69"/>
      <c r="M36" s="68">
        <v>548693.86</v>
      </c>
      <c r="N36" s="67"/>
      <c r="O36" s="66">
        <v>2E-3</v>
      </c>
      <c r="P36" s="67"/>
      <c r="Q36" s="66">
        <v>0.94299999999999995</v>
      </c>
      <c r="R36" s="65"/>
    </row>
    <row r="37" spans="1:18" ht="19.5" customHeight="1" x14ac:dyDescent="0.2">
      <c r="A37" s="74" t="s">
        <v>443</v>
      </c>
      <c r="B37" s="39" t="s">
        <v>402</v>
      </c>
      <c r="C37" s="73" t="s">
        <v>442</v>
      </c>
      <c r="D37" s="34"/>
      <c r="E37" s="72">
        <v>2170</v>
      </c>
      <c r="F37" s="67"/>
      <c r="G37" s="71">
        <v>204.98769999999999</v>
      </c>
      <c r="H37" s="69"/>
      <c r="I37" s="70">
        <v>444823.32</v>
      </c>
      <c r="J37" s="69"/>
      <c r="K37" s="66">
        <v>161.53110000000001</v>
      </c>
      <c r="L37" s="69"/>
      <c r="M37" s="68">
        <v>350522.43</v>
      </c>
      <c r="N37" s="67"/>
      <c r="O37" s="66">
        <v>1E-4</v>
      </c>
      <c r="P37" s="67"/>
      <c r="Q37" s="66">
        <v>0.60240000000000005</v>
      </c>
      <c r="R37" s="65"/>
    </row>
    <row r="38" spans="1:18" ht="19.5" customHeight="1" x14ac:dyDescent="0.2">
      <c r="A38" s="74" t="s">
        <v>441</v>
      </c>
      <c r="B38" s="39" t="s">
        <v>402</v>
      </c>
      <c r="C38" s="73" t="s">
        <v>440</v>
      </c>
      <c r="D38" s="34"/>
      <c r="E38" s="72">
        <v>2300</v>
      </c>
      <c r="F38" s="67"/>
      <c r="G38" s="71">
        <v>256.75659999999999</v>
      </c>
      <c r="H38" s="69"/>
      <c r="I38" s="70">
        <v>590540.26</v>
      </c>
      <c r="J38" s="69"/>
      <c r="K38" s="66">
        <v>209.73920000000001</v>
      </c>
      <c r="L38" s="69"/>
      <c r="M38" s="68">
        <v>482400.11</v>
      </c>
      <c r="N38" s="67"/>
      <c r="O38" s="66">
        <v>6.9999999999999999E-4</v>
      </c>
      <c r="P38" s="67"/>
      <c r="Q38" s="66">
        <v>0.82909999999999995</v>
      </c>
      <c r="R38" s="65"/>
    </row>
    <row r="39" spans="1:18" ht="19.5" customHeight="1" x14ac:dyDescent="0.2">
      <c r="A39" s="74" t="s">
        <v>439</v>
      </c>
      <c r="B39" s="39" t="s">
        <v>402</v>
      </c>
      <c r="C39" s="73" t="s">
        <v>438</v>
      </c>
      <c r="D39" s="34"/>
      <c r="E39" s="72">
        <v>6875</v>
      </c>
      <c r="F39" s="67"/>
      <c r="G39" s="71">
        <v>109.4478</v>
      </c>
      <c r="H39" s="69"/>
      <c r="I39" s="70">
        <v>752453.84</v>
      </c>
      <c r="J39" s="69"/>
      <c r="K39" s="66">
        <v>131.93510000000001</v>
      </c>
      <c r="L39" s="69"/>
      <c r="M39" s="68">
        <v>907053.64</v>
      </c>
      <c r="N39" s="67"/>
      <c r="O39" s="66">
        <v>2.9999999999999997E-4</v>
      </c>
      <c r="P39" s="67"/>
      <c r="Q39" s="66">
        <v>1.5589</v>
      </c>
      <c r="R39" s="65"/>
    </row>
    <row r="40" spans="1:18" ht="19.5" customHeight="1" x14ac:dyDescent="0.2">
      <c r="A40" s="74" t="s">
        <v>437</v>
      </c>
      <c r="B40" s="39" t="s">
        <v>402</v>
      </c>
      <c r="C40" s="73" t="s">
        <v>436</v>
      </c>
      <c r="D40" s="34"/>
      <c r="E40" s="72">
        <v>20255</v>
      </c>
      <c r="F40" s="67"/>
      <c r="G40" s="71">
        <v>97.542400000000001</v>
      </c>
      <c r="H40" s="69"/>
      <c r="I40" s="70">
        <v>1975721.64</v>
      </c>
      <c r="J40" s="69"/>
      <c r="K40" s="66">
        <v>82.938500000000005</v>
      </c>
      <c r="L40" s="69"/>
      <c r="M40" s="68">
        <v>1679918.85</v>
      </c>
      <c r="N40" s="67"/>
      <c r="O40" s="66">
        <v>1E-3</v>
      </c>
      <c r="P40" s="67"/>
      <c r="Q40" s="66">
        <v>2.8871000000000002</v>
      </c>
      <c r="R40" s="65"/>
    </row>
    <row r="41" spans="1:18" ht="19.5" customHeight="1" x14ac:dyDescent="0.2">
      <c r="A41" s="74" t="s">
        <v>435</v>
      </c>
      <c r="B41" s="39" t="s">
        <v>402</v>
      </c>
      <c r="C41" s="73" t="s">
        <v>434</v>
      </c>
      <c r="D41" s="34"/>
      <c r="E41" s="72">
        <v>100666</v>
      </c>
      <c r="F41" s="67"/>
      <c r="G41" s="71">
        <v>1.115</v>
      </c>
      <c r="H41" s="69"/>
      <c r="I41" s="70">
        <v>112244.56</v>
      </c>
      <c r="J41" s="69"/>
      <c r="K41" s="66">
        <v>0.51439999999999997</v>
      </c>
      <c r="L41" s="69"/>
      <c r="M41" s="68">
        <v>51780.46</v>
      </c>
      <c r="N41" s="67"/>
      <c r="O41" s="66">
        <v>0.39229999999999998</v>
      </c>
      <c r="P41" s="67"/>
      <c r="Q41" s="66">
        <v>8.8999999999999996E-2</v>
      </c>
      <c r="R41" s="65"/>
    </row>
    <row r="42" spans="1:18" ht="19.5" customHeight="1" x14ac:dyDescent="0.2">
      <c r="A42" s="74" t="s">
        <v>433</v>
      </c>
      <c r="B42" s="39" t="s">
        <v>402</v>
      </c>
      <c r="C42" s="73" t="s">
        <v>432</v>
      </c>
      <c r="D42" s="34"/>
      <c r="E42" s="72">
        <v>5700</v>
      </c>
      <c r="F42" s="67"/>
      <c r="G42" s="71">
        <v>53.994999999999997</v>
      </c>
      <c r="H42" s="69"/>
      <c r="I42" s="70">
        <v>307771.46999999997</v>
      </c>
      <c r="J42" s="69"/>
      <c r="K42" s="66">
        <v>56.661499999999997</v>
      </c>
      <c r="L42" s="69"/>
      <c r="M42" s="68">
        <v>322970.46000000002</v>
      </c>
      <c r="N42" s="67"/>
      <c r="O42" s="66">
        <v>9.5999999999999992E-3</v>
      </c>
      <c r="P42" s="67"/>
      <c r="Q42" s="66">
        <v>0.55510000000000004</v>
      </c>
      <c r="R42" s="65"/>
    </row>
    <row r="43" spans="1:18" ht="19.5" customHeight="1" x14ac:dyDescent="0.2">
      <c r="A43" s="74" t="s">
        <v>431</v>
      </c>
      <c r="B43" s="39" t="s">
        <v>402</v>
      </c>
      <c r="C43" s="73" t="s">
        <v>899</v>
      </c>
      <c r="D43" s="34"/>
      <c r="E43" s="72">
        <v>493</v>
      </c>
      <c r="F43" s="67"/>
      <c r="G43" s="71">
        <v>478.48419999999999</v>
      </c>
      <c r="H43" s="69"/>
      <c r="I43" s="70">
        <v>235892.69</v>
      </c>
      <c r="J43" s="69"/>
      <c r="K43" s="66">
        <v>442.47199999999998</v>
      </c>
      <c r="L43" s="69"/>
      <c r="M43" s="68">
        <v>218138.69</v>
      </c>
      <c r="N43" s="67"/>
      <c r="O43" s="66">
        <v>3.6999999999999998E-2</v>
      </c>
      <c r="P43" s="67"/>
      <c r="Q43" s="66">
        <v>0.37490000000000001</v>
      </c>
      <c r="R43" s="65"/>
    </row>
    <row r="44" spans="1:18" ht="19.5" customHeight="1" x14ac:dyDescent="0.2">
      <c r="A44" s="74" t="s">
        <v>430</v>
      </c>
      <c r="B44" s="39" t="s">
        <v>402</v>
      </c>
      <c r="C44" s="73" t="s">
        <v>429</v>
      </c>
      <c r="D44" s="34"/>
      <c r="E44" s="72">
        <v>14710</v>
      </c>
      <c r="F44" s="67"/>
      <c r="G44" s="71">
        <v>66.393199999999993</v>
      </c>
      <c r="H44" s="69"/>
      <c r="I44" s="70">
        <v>976643.84</v>
      </c>
      <c r="J44" s="69"/>
      <c r="K44" s="66">
        <v>51.340499999999999</v>
      </c>
      <c r="L44" s="69"/>
      <c r="M44" s="68">
        <v>755219.31</v>
      </c>
      <c r="N44" s="67"/>
      <c r="O44" s="66">
        <v>2.5999999999999999E-3</v>
      </c>
      <c r="P44" s="67"/>
      <c r="Q44" s="66">
        <v>1.2979000000000001</v>
      </c>
      <c r="R44" s="65"/>
    </row>
    <row r="45" spans="1:18" ht="19.5" customHeight="1" x14ac:dyDescent="0.2">
      <c r="A45" s="74" t="s">
        <v>427</v>
      </c>
      <c r="B45" s="39" t="s">
        <v>402</v>
      </c>
      <c r="C45" s="73" t="s">
        <v>426</v>
      </c>
      <c r="D45" s="34"/>
      <c r="E45" s="72">
        <v>13100</v>
      </c>
      <c r="F45" s="67"/>
      <c r="G45" s="71">
        <v>32.786999999999999</v>
      </c>
      <c r="H45" s="69"/>
      <c r="I45" s="70">
        <v>429509.56</v>
      </c>
      <c r="J45" s="69"/>
      <c r="K45" s="66">
        <v>31.5031</v>
      </c>
      <c r="L45" s="69"/>
      <c r="M45" s="68">
        <v>412689.98</v>
      </c>
      <c r="N45" s="67"/>
      <c r="O45" s="66">
        <v>6.9999999999999999E-4</v>
      </c>
      <c r="P45" s="67"/>
      <c r="Q45" s="66">
        <v>0.70920000000000005</v>
      </c>
      <c r="R45" s="65"/>
    </row>
    <row r="46" spans="1:18" ht="19.5" customHeight="1" x14ac:dyDescent="0.2">
      <c r="A46" s="74" t="s">
        <v>425</v>
      </c>
      <c r="B46" s="39" t="s">
        <v>402</v>
      </c>
      <c r="C46" s="73" t="s">
        <v>424</v>
      </c>
      <c r="D46" s="34"/>
      <c r="E46" s="72">
        <v>3000</v>
      </c>
      <c r="F46" s="67"/>
      <c r="G46" s="71">
        <v>75.983999999999995</v>
      </c>
      <c r="H46" s="69"/>
      <c r="I46" s="70">
        <v>227951.99</v>
      </c>
      <c r="J46" s="69"/>
      <c r="K46" s="66">
        <v>34.226999999999997</v>
      </c>
      <c r="L46" s="69"/>
      <c r="M46" s="68">
        <v>102681.08</v>
      </c>
      <c r="N46" s="67"/>
      <c r="O46" s="66">
        <v>2.1999999999999999E-2</v>
      </c>
      <c r="P46" s="67"/>
      <c r="Q46" s="66">
        <v>0.17649999999999999</v>
      </c>
      <c r="R46" s="65"/>
    </row>
    <row r="47" spans="1:18" ht="19.5" customHeight="1" x14ac:dyDescent="0.2">
      <c r="A47" s="74" t="s">
        <v>423</v>
      </c>
      <c r="B47" s="39" t="s">
        <v>402</v>
      </c>
      <c r="C47" s="73" t="s">
        <v>422</v>
      </c>
      <c r="D47" s="34"/>
      <c r="E47" s="72">
        <v>5480</v>
      </c>
      <c r="F47" s="67"/>
      <c r="G47" s="71">
        <v>88.87</v>
      </c>
      <c r="H47" s="69"/>
      <c r="I47" s="70">
        <v>487007.58</v>
      </c>
      <c r="J47" s="69"/>
      <c r="K47" s="66">
        <v>48.464799999999997</v>
      </c>
      <c r="L47" s="69"/>
      <c r="M47" s="68">
        <v>265587.23</v>
      </c>
      <c r="N47" s="67"/>
      <c r="O47" s="66">
        <v>1E-4</v>
      </c>
      <c r="P47" s="67"/>
      <c r="Q47" s="66">
        <v>0.45639999999999997</v>
      </c>
      <c r="R47" s="65"/>
    </row>
    <row r="48" spans="1:18" ht="19.5" customHeight="1" x14ac:dyDescent="0.2">
      <c r="A48" s="74" t="s">
        <v>421</v>
      </c>
      <c r="B48" s="39" t="s">
        <v>402</v>
      </c>
      <c r="C48" s="73" t="s">
        <v>420</v>
      </c>
      <c r="D48" s="34"/>
      <c r="E48" s="72">
        <v>4110</v>
      </c>
      <c r="F48" s="67"/>
      <c r="G48" s="71">
        <v>120.91500000000001</v>
      </c>
      <c r="H48" s="69"/>
      <c r="I48" s="70">
        <v>496960.5</v>
      </c>
      <c r="J48" s="69"/>
      <c r="K48" s="66">
        <v>102.9259</v>
      </c>
      <c r="L48" s="69"/>
      <c r="M48" s="68">
        <v>423025.29</v>
      </c>
      <c r="N48" s="67"/>
      <c r="O48" s="66">
        <v>2.9999999999999997E-4</v>
      </c>
      <c r="P48" s="67"/>
      <c r="Q48" s="66">
        <v>0.72699999999999998</v>
      </c>
      <c r="R48" s="65"/>
    </row>
    <row r="49" spans="1:18" ht="19.5" customHeight="1" x14ac:dyDescent="0.2">
      <c r="A49" s="74" t="s">
        <v>419</v>
      </c>
      <c r="B49" s="39" t="s">
        <v>402</v>
      </c>
      <c r="C49" s="73" t="s">
        <v>418</v>
      </c>
      <c r="D49" s="34"/>
      <c r="E49" s="72">
        <v>115222</v>
      </c>
      <c r="F49" s="67"/>
      <c r="G49" s="71">
        <v>20.829599999999999</v>
      </c>
      <c r="H49" s="69"/>
      <c r="I49" s="70">
        <v>2400026.96</v>
      </c>
      <c r="J49" s="69"/>
      <c r="K49" s="66">
        <v>24.447900000000001</v>
      </c>
      <c r="L49" s="69"/>
      <c r="M49" s="68">
        <v>2816933.05</v>
      </c>
      <c r="N49" s="67"/>
      <c r="O49" s="66">
        <v>2.4758</v>
      </c>
      <c r="P49" s="67"/>
      <c r="Q49" s="66">
        <v>4.8411999999999997</v>
      </c>
      <c r="R49" s="65"/>
    </row>
    <row r="50" spans="1:18" ht="19.5" customHeight="1" x14ac:dyDescent="0.2">
      <c r="A50" s="74" t="s">
        <v>417</v>
      </c>
      <c r="B50" s="39" t="s">
        <v>402</v>
      </c>
      <c r="C50" s="73" t="s">
        <v>416</v>
      </c>
      <c r="D50" s="34"/>
      <c r="E50" s="72">
        <v>52000</v>
      </c>
      <c r="F50" s="67"/>
      <c r="G50" s="71">
        <v>12.087</v>
      </c>
      <c r="H50" s="69"/>
      <c r="I50" s="70">
        <v>628525.53</v>
      </c>
      <c r="J50" s="69"/>
      <c r="K50" s="66">
        <v>15.186999999999999</v>
      </c>
      <c r="L50" s="69"/>
      <c r="M50" s="68">
        <v>789725.04</v>
      </c>
      <c r="N50" s="67"/>
      <c r="O50" s="66">
        <v>8.6999999999999994E-3</v>
      </c>
      <c r="P50" s="67"/>
      <c r="Q50" s="66">
        <v>1.3572</v>
      </c>
      <c r="R50" s="65"/>
    </row>
    <row r="51" spans="1:18" ht="19.5" customHeight="1" x14ac:dyDescent="0.2">
      <c r="A51" s="74" t="s">
        <v>890</v>
      </c>
      <c r="B51" s="39" t="s">
        <v>402</v>
      </c>
      <c r="C51" s="73" t="s">
        <v>891</v>
      </c>
      <c r="D51" s="34"/>
      <c r="E51" s="72">
        <v>3010</v>
      </c>
      <c r="F51" s="67"/>
      <c r="G51" s="71">
        <v>181.11959999999999</v>
      </c>
      <c r="H51" s="69"/>
      <c r="I51" s="70">
        <v>545169.87</v>
      </c>
      <c r="J51" s="69"/>
      <c r="K51" s="66">
        <v>142.51560000000001</v>
      </c>
      <c r="L51" s="69"/>
      <c r="M51" s="68">
        <v>428971.81</v>
      </c>
      <c r="N51" s="67"/>
      <c r="O51" s="66">
        <v>2.0000000000000001E-4</v>
      </c>
      <c r="P51" s="67"/>
      <c r="Q51" s="66">
        <v>0.73719999999999997</v>
      </c>
      <c r="R51" s="65"/>
    </row>
    <row r="52" spans="1:18" ht="19.5" customHeight="1" x14ac:dyDescent="0.2">
      <c r="A52" s="74" t="s">
        <v>415</v>
      </c>
      <c r="B52" s="39" t="s">
        <v>402</v>
      </c>
      <c r="C52" s="73" t="s">
        <v>414</v>
      </c>
      <c r="D52" s="34"/>
      <c r="E52" s="72">
        <v>82673</v>
      </c>
      <c r="F52" s="67"/>
      <c r="G52" s="71">
        <v>10.3148</v>
      </c>
      <c r="H52" s="69"/>
      <c r="I52" s="70">
        <v>852757.81</v>
      </c>
      <c r="J52" s="69"/>
      <c r="K52" s="66">
        <v>11.252599999999999</v>
      </c>
      <c r="L52" s="69"/>
      <c r="M52" s="68">
        <v>930288.51</v>
      </c>
      <c r="N52" s="67"/>
      <c r="O52" s="66">
        <v>5.0700000000000002E-2</v>
      </c>
      <c r="P52" s="67"/>
      <c r="Q52" s="66">
        <v>1.5988</v>
      </c>
      <c r="R52" s="65"/>
    </row>
    <row r="53" spans="1:18" ht="19.5" customHeight="1" x14ac:dyDescent="0.2">
      <c r="A53" s="74" t="s">
        <v>413</v>
      </c>
      <c r="B53" s="39" t="s">
        <v>402</v>
      </c>
      <c r="C53" s="73" t="s">
        <v>412</v>
      </c>
      <c r="D53" s="34"/>
      <c r="E53" s="72">
        <v>12825</v>
      </c>
      <c r="F53" s="67"/>
      <c r="G53" s="71">
        <v>61.217500000000001</v>
      </c>
      <c r="H53" s="69"/>
      <c r="I53" s="70">
        <v>785114.17</v>
      </c>
      <c r="J53" s="69"/>
      <c r="K53" s="66">
        <v>31.840900000000001</v>
      </c>
      <c r="L53" s="69"/>
      <c r="M53" s="68">
        <v>408359.7</v>
      </c>
      <c r="N53" s="67"/>
      <c r="O53" s="66">
        <v>7.7600000000000002E-2</v>
      </c>
      <c r="P53" s="67"/>
      <c r="Q53" s="66">
        <v>0.70179999999999998</v>
      </c>
      <c r="R53" s="65"/>
    </row>
    <row r="54" spans="1:18" ht="19.5" customHeight="1" x14ac:dyDescent="0.2">
      <c r="A54" s="74" t="s">
        <v>411</v>
      </c>
      <c r="B54" s="39" t="s">
        <v>402</v>
      </c>
      <c r="C54" s="73" t="s">
        <v>410</v>
      </c>
      <c r="D54" s="34"/>
      <c r="E54" s="72">
        <v>52500</v>
      </c>
      <c r="F54" s="67"/>
      <c r="G54" s="71">
        <v>2.347</v>
      </c>
      <c r="H54" s="69"/>
      <c r="I54" s="70">
        <v>123217.29</v>
      </c>
      <c r="J54" s="69"/>
      <c r="K54" s="66">
        <v>3.7161</v>
      </c>
      <c r="L54" s="69"/>
      <c r="M54" s="68">
        <v>195094.04</v>
      </c>
      <c r="N54" s="67"/>
      <c r="O54" s="66">
        <v>0.1111</v>
      </c>
      <c r="P54" s="67"/>
      <c r="Q54" s="66">
        <v>0.33529999999999999</v>
      </c>
      <c r="R54" s="65"/>
    </row>
    <row r="55" spans="1:18" ht="19.5" customHeight="1" x14ac:dyDescent="0.2">
      <c r="A55" s="74" t="s">
        <v>409</v>
      </c>
      <c r="B55" s="39" t="s">
        <v>402</v>
      </c>
      <c r="C55" s="73" t="s">
        <v>408</v>
      </c>
      <c r="D55" s="34"/>
      <c r="E55" s="72">
        <v>9875</v>
      </c>
      <c r="F55" s="67"/>
      <c r="G55" s="71">
        <v>109.91759999999999</v>
      </c>
      <c r="H55" s="69"/>
      <c r="I55" s="70">
        <v>1085436.75</v>
      </c>
      <c r="J55" s="69"/>
      <c r="K55" s="66">
        <v>92.315200000000004</v>
      </c>
      <c r="L55" s="69"/>
      <c r="M55" s="68">
        <v>911612.36</v>
      </c>
      <c r="N55" s="67"/>
      <c r="O55" s="66">
        <v>0.15110000000000001</v>
      </c>
      <c r="P55" s="67"/>
      <c r="Q55" s="66">
        <v>1.5667</v>
      </c>
      <c r="R55" s="65"/>
    </row>
    <row r="56" spans="1:18" ht="19.5" customHeight="1" x14ac:dyDescent="0.2">
      <c r="A56" s="74" t="s">
        <v>407</v>
      </c>
      <c r="B56" s="39" t="s">
        <v>402</v>
      </c>
      <c r="C56" s="73" t="s">
        <v>406</v>
      </c>
      <c r="D56" s="34"/>
      <c r="E56" s="72">
        <v>2569</v>
      </c>
      <c r="F56" s="67"/>
      <c r="G56" s="71">
        <v>0</v>
      </c>
      <c r="H56" s="69"/>
      <c r="I56" s="70">
        <v>0</v>
      </c>
      <c r="J56" s="69"/>
      <c r="K56" s="66">
        <v>0</v>
      </c>
      <c r="L56" s="69"/>
      <c r="M56" s="68">
        <v>0</v>
      </c>
      <c r="N56" s="67"/>
      <c r="O56" s="66">
        <v>0.57089999999999996</v>
      </c>
      <c r="P56" s="67"/>
      <c r="Q56" s="66">
        <v>0</v>
      </c>
      <c r="R56" s="65"/>
    </row>
    <row r="57" spans="1:18" ht="19.5" customHeight="1" x14ac:dyDescent="0.2">
      <c r="A57" s="74" t="s">
        <v>405</v>
      </c>
      <c r="B57" s="39" t="s">
        <v>402</v>
      </c>
      <c r="C57" s="73" t="s">
        <v>404</v>
      </c>
      <c r="D57" s="34"/>
      <c r="E57" s="72">
        <v>96100</v>
      </c>
      <c r="F57" s="67"/>
      <c r="G57" s="71">
        <v>5.2827000000000002</v>
      </c>
      <c r="H57" s="69"/>
      <c r="I57" s="70">
        <v>507667.17</v>
      </c>
      <c r="J57" s="69"/>
      <c r="K57" s="66">
        <v>2.9729000000000001</v>
      </c>
      <c r="L57" s="69"/>
      <c r="M57" s="68">
        <v>285692</v>
      </c>
      <c r="N57" s="67"/>
      <c r="O57" s="66">
        <v>8.6999999999999994E-3</v>
      </c>
      <c r="P57" s="67"/>
      <c r="Q57" s="66">
        <v>0.49099999999999999</v>
      </c>
      <c r="R57" s="65"/>
    </row>
    <row r="58" spans="1:18" ht="19.5" customHeight="1" x14ac:dyDescent="0.2">
      <c r="A58" s="74" t="s">
        <v>403</v>
      </c>
      <c r="B58" s="39" t="s">
        <v>402</v>
      </c>
      <c r="C58" s="73" t="s">
        <v>401</v>
      </c>
      <c r="D58" s="34"/>
      <c r="E58" s="72">
        <v>1257</v>
      </c>
      <c r="F58" s="67"/>
      <c r="G58" s="71">
        <v>347.1207</v>
      </c>
      <c r="H58" s="69"/>
      <c r="I58" s="70">
        <v>436330.73</v>
      </c>
      <c r="J58" s="69"/>
      <c r="K58" s="66">
        <v>227.6977</v>
      </c>
      <c r="L58" s="69"/>
      <c r="M58" s="68">
        <v>286216.03999999998</v>
      </c>
      <c r="N58" s="67"/>
      <c r="O58" s="66">
        <v>5.9999999999999995E-4</v>
      </c>
      <c r="P58" s="67"/>
      <c r="Q58" s="66">
        <v>0.4919</v>
      </c>
      <c r="R58" s="65"/>
    </row>
    <row r="59" spans="1:18" ht="19.5" customHeight="1" x14ac:dyDescent="0.2">
      <c r="A59" s="74" t="s">
        <v>400</v>
      </c>
      <c r="B59" s="39"/>
      <c r="C59" s="73"/>
      <c r="D59" s="34" t="s">
        <v>399</v>
      </c>
      <c r="E59" s="72"/>
      <c r="F59" s="67" t="s">
        <v>398</v>
      </c>
      <c r="G59" s="71"/>
      <c r="H59" s="69" t="s">
        <v>397</v>
      </c>
      <c r="I59" s="70"/>
      <c r="J59" s="69" t="s">
        <v>396</v>
      </c>
      <c r="K59" s="66"/>
      <c r="L59" s="69" t="s">
        <v>395</v>
      </c>
      <c r="M59" s="68"/>
      <c r="N59" s="67" t="s">
        <v>394</v>
      </c>
      <c r="O59" s="66"/>
      <c r="P59" s="67" t="s">
        <v>393</v>
      </c>
      <c r="Q59" s="66"/>
      <c r="R59" s="65"/>
    </row>
    <row r="60" spans="1:18" ht="19.5" customHeight="1" x14ac:dyDescent="0.2">
      <c r="A60" s="74" t="s">
        <v>392</v>
      </c>
      <c r="B60" s="39"/>
      <c r="C60" s="73"/>
      <c r="D60" s="34" t="s">
        <v>391</v>
      </c>
      <c r="E60" s="72"/>
      <c r="F60" s="67" t="s">
        <v>35</v>
      </c>
      <c r="G60" s="71"/>
      <c r="H60" s="69" t="s">
        <v>390</v>
      </c>
      <c r="I60" s="70"/>
      <c r="J60" s="69" t="s">
        <v>389</v>
      </c>
      <c r="K60" s="66"/>
      <c r="L60" s="69" t="s">
        <v>388</v>
      </c>
      <c r="M60" s="68"/>
      <c r="N60" s="67" t="s">
        <v>387</v>
      </c>
      <c r="O60" s="66"/>
      <c r="P60" s="67" t="s">
        <v>386</v>
      </c>
      <c r="Q60" s="66"/>
      <c r="R60" s="65"/>
    </row>
    <row r="61" spans="1:18" ht="19.5" customHeight="1" x14ac:dyDescent="0.2">
      <c r="A61" s="74" t="s">
        <v>385</v>
      </c>
      <c r="B61" s="39"/>
      <c r="C61" s="73"/>
      <c r="D61" s="34" t="s">
        <v>384</v>
      </c>
      <c r="E61" s="72"/>
      <c r="F61" s="67" t="s">
        <v>36</v>
      </c>
      <c r="G61" s="71"/>
      <c r="H61" s="69" t="s">
        <v>383</v>
      </c>
      <c r="I61" s="70">
        <v>16297109.720000001</v>
      </c>
      <c r="J61" s="69" t="s">
        <v>382</v>
      </c>
      <c r="K61" s="66"/>
      <c r="L61" s="69" t="s">
        <v>381</v>
      </c>
      <c r="M61" s="68">
        <v>14759805.24</v>
      </c>
      <c r="N61" s="67" t="s">
        <v>380</v>
      </c>
      <c r="O61" s="66"/>
      <c r="P61" s="67" t="s">
        <v>379</v>
      </c>
      <c r="Q61" s="66">
        <v>25.366099999999999</v>
      </c>
      <c r="R61" s="65"/>
    </row>
    <row r="62" spans="1:18" ht="19.5" customHeight="1" x14ac:dyDescent="0.2">
      <c r="A62" s="74" t="s">
        <v>378</v>
      </c>
      <c r="B62" s="39"/>
      <c r="C62" s="73"/>
      <c r="D62" s="34" t="s">
        <v>377</v>
      </c>
      <c r="E62" s="72"/>
      <c r="F62" s="67" t="s">
        <v>376</v>
      </c>
      <c r="G62" s="71"/>
      <c r="H62" s="69" t="s">
        <v>375</v>
      </c>
      <c r="I62" s="70">
        <v>42662499.140000001</v>
      </c>
      <c r="J62" s="69" t="s">
        <v>374</v>
      </c>
      <c r="K62" s="66"/>
      <c r="L62" s="69" t="s">
        <v>373</v>
      </c>
      <c r="M62" s="68">
        <v>47479491.890000001</v>
      </c>
      <c r="N62" s="67" t="s">
        <v>372</v>
      </c>
      <c r="O62" s="66"/>
      <c r="P62" s="67" t="s">
        <v>371</v>
      </c>
      <c r="Q62" s="66">
        <v>81.598100000000002</v>
      </c>
      <c r="R62" s="65"/>
    </row>
    <row r="63" spans="1:18" ht="17.25" customHeight="1" x14ac:dyDescent="0.2">
      <c r="A63" s="64" t="s">
        <v>370</v>
      </c>
      <c r="B63" s="64"/>
      <c r="C63" s="64"/>
      <c r="D63" s="63"/>
      <c r="E63" s="49"/>
      <c r="F63" s="59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58"/>
      <c r="R63" s="57"/>
    </row>
    <row r="64" spans="1:18" ht="10.5" customHeight="1" x14ac:dyDescent="0.2">
      <c r="A64" s="64" t="s">
        <v>369</v>
      </c>
      <c r="B64" s="64"/>
      <c r="C64" s="64"/>
      <c r="D64" s="63"/>
      <c r="E64" s="49"/>
      <c r="F64" s="59"/>
      <c r="G64" s="62"/>
      <c r="H64" s="59"/>
      <c r="I64" s="60"/>
      <c r="J64" s="59"/>
      <c r="K64" s="62"/>
      <c r="L64" s="61"/>
      <c r="M64" s="60"/>
      <c r="N64" s="59"/>
      <c r="O64" s="58"/>
      <c r="P64" s="59"/>
      <c r="Q64" s="58"/>
      <c r="R64" s="57"/>
    </row>
    <row r="65" spans="1:19" ht="15.75" customHeight="1" x14ac:dyDescent="0.2">
      <c r="A65" s="64" t="s">
        <v>368</v>
      </c>
      <c r="B65" s="64"/>
      <c r="C65" s="64"/>
      <c r="D65" s="63"/>
      <c r="E65" s="49"/>
      <c r="F65" s="59"/>
      <c r="G65" s="62"/>
      <c r="H65" s="59"/>
      <c r="I65" s="60"/>
      <c r="J65" s="59"/>
      <c r="K65" s="62"/>
      <c r="L65" s="61"/>
      <c r="M65" s="60"/>
      <c r="N65" s="59"/>
      <c r="O65" s="58"/>
      <c r="P65" s="59"/>
      <c r="Q65" s="58"/>
      <c r="R65" s="57"/>
    </row>
    <row r="66" spans="1:19" ht="21.75" customHeight="1" x14ac:dyDescent="0.2">
      <c r="A66" s="64"/>
      <c r="B66" s="64"/>
      <c r="C66" s="64"/>
      <c r="D66" s="63"/>
      <c r="E66" s="49"/>
      <c r="F66" s="59"/>
      <c r="G66" s="62"/>
      <c r="H66" s="59"/>
      <c r="I66" s="60"/>
      <c r="J66" s="59"/>
      <c r="K66" s="62"/>
      <c r="L66" s="61"/>
      <c r="M66" s="60"/>
      <c r="N66" s="59"/>
      <c r="O66" s="58"/>
      <c r="P66" s="59"/>
      <c r="Q66" s="58"/>
      <c r="R66" s="57"/>
    </row>
    <row r="67" spans="1:19" x14ac:dyDescent="0.2">
      <c r="F67" s="42"/>
      <c r="H67" s="41"/>
      <c r="J67" s="41"/>
      <c r="N67" s="42"/>
      <c r="P67" s="42"/>
      <c r="R67" s="56" t="e">
        <f>#REF!-85736322.07</f>
        <v>#REF!</v>
      </c>
      <c r="S67" s="56" t="e">
        <f>#REF!-85736322.07</f>
        <v>#REF!</v>
      </c>
    </row>
    <row r="68" spans="1:19" ht="26.25" customHeight="1" x14ac:dyDescent="0.2">
      <c r="A68" s="55" t="s">
        <v>83</v>
      </c>
      <c r="E68" s="139" t="s">
        <v>85</v>
      </c>
      <c r="H68" s="41"/>
      <c r="I68" s="42" t="s">
        <v>84</v>
      </c>
      <c r="J68" s="42"/>
      <c r="L68" s="42"/>
      <c r="M68" s="190" t="s">
        <v>86</v>
      </c>
      <c r="N68" s="190"/>
      <c r="O68" s="190"/>
      <c r="P68" s="43"/>
    </row>
    <row r="69" spans="1:19" ht="24.75" customHeight="1" x14ac:dyDescent="0.2">
      <c r="A69" s="55" t="s">
        <v>919</v>
      </c>
      <c r="E69" s="54" t="s">
        <v>940</v>
      </c>
      <c r="I69" s="30"/>
      <c r="M69" s="185" t="s">
        <v>340</v>
      </c>
      <c r="N69" s="185"/>
      <c r="O69" s="185"/>
      <c r="P69" s="52"/>
    </row>
    <row r="70" spans="1:19" ht="30.75" customHeight="1" x14ac:dyDescent="0.2">
      <c r="M70" s="52"/>
      <c r="N70" s="52"/>
      <c r="O70" s="53"/>
      <c r="P70" s="52"/>
    </row>
    <row r="72" spans="1:19" x14ac:dyDescent="0.2">
      <c r="B72" s="51"/>
    </row>
    <row r="73" spans="1:19" x14ac:dyDescent="0.2">
      <c r="C73" s="142"/>
      <c r="D73" s="50"/>
      <c r="E73" s="49"/>
      <c r="F73" s="47"/>
      <c r="G73" s="48"/>
      <c r="H73" s="47"/>
      <c r="J73" s="47"/>
      <c r="K73" s="48"/>
      <c r="L73" s="47"/>
    </row>
    <row r="74" spans="1:19" x14ac:dyDescent="0.2">
      <c r="C74" s="142"/>
      <c r="D74" s="50"/>
      <c r="E74" s="49"/>
      <c r="F74" s="47"/>
      <c r="G74" s="48"/>
      <c r="H74" s="47"/>
      <c r="J74" s="47"/>
      <c r="K74" s="48"/>
      <c r="L74" s="47"/>
    </row>
    <row r="75" spans="1:19" x14ac:dyDescent="0.2">
      <c r="B75" s="187"/>
      <c r="C75" s="187"/>
      <c r="D75" s="187"/>
      <c r="E75" s="187"/>
      <c r="F75" s="47"/>
      <c r="G75" s="48"/>
      <c r="H75" s="47"/>
      <c r="I75" s="47"/>
      <c r="J75" s="47"/>
      <c r="K75" s="48"/>
      <c r="L75" s="47"/>
      <c r="M75" s="47"/>
    </row>
    <row r="76" spans="1:19" x14ac:dyDescent="0.2">
      <c r="B76" s="187"/>
      <c r="C76" s="187"/>
      <c r="D76" s="187"/>
      <c r="E76" s="187"/>
      <c r="F76" s="47"/>
      <c r="G76" s="48"/>
      <c r="H76" s="47"/>
      <c r="I76" s="47"/>
      <c r="J76" s="47"/>
      <c r="K76" s="48"/>
      <c r="L76" s="47"/>
      <c r="M76" s="47"/>
    </row>
    <row r="77" spans="1:19" x14ac:dyDescent="0.2">
      <c r="B77" s="187"/>
      <c r="C77" s="187"/>
      <c r="D77" s="187"/>
      <c r="E77" s="187"/>
      <c r="K77" s="48"/>
      <c r="L77" s="47"/>
      <c r="M77" s="47"/>
    </row>
    <row r="78" spans="1:19" x14ac:dyDescent="0.2">
      <c r="K78" s="48"/>
      <c r="L78" s="47"/>
      <c r="M78" s="47"/>
    </row>
  </sheetData>
  <mergeCells count="21">
    <mergeCell ref="M68:O68"/>
    <mergeCell ref="M69:O69"/>
    <mergeCell ref="B75:E77"/>
    <mergeCell ref="K12:K13"/>
    <mergeCell ref="L12:L14"/>
    <mergeCell ref="M12:M13"/>
    <mergeCell ref="N12:N14"/>
    <mergeCell ref="O12:O13"/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</mergeCells>
  <printOptions horizontalCentered="1"/>
  <pageMargins left="0.39370078740157483" right="0.39370078740157483" top="0.39370078740157483" bottom="0.19685039370078741" header="0.51181102362204722" footer="0.51181102362204722"/>
  <pageSetup scale="4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5"/>
  <sheetViews>
    <sheetView view="pageBreakPreview" topLeftCell="A31" zoomScaleNormal="100" zoomScaleSheetLayoutView="100" workbookViewId="0">
      <selection activeCell="A40" sqref="A40"/>
    </sheetView>
  </sheetViews>
  <sheetFormatPr defaultColWidth="8" defaultRowHeight="12.75" customHeight="1" x14ac:dyDescent="0.2"/>
  <cols>
    <col min="1" max="1" width="18.85546875" style="30" customWidth="1"/>
    <col min="2" max="2" width="13.28515625" style="30" customWidth="1"/>
    <col min="3" max="3" width="10.140625" style="30" customWidth="1"/>
    <col min="4" max="4" width="5.140625" style="30" customWidth="1"/>
    <col min="5" max="5" width="14.7109375" style="30" customWidth="1"/>
    <col min="6" max="6" width="4.85546875" style="30" customWidth="1"/>
    <col min="7" max="7" width="15.7109375" style="30" customWidth="1"/>
    <col min="8" max="8" width="5" style="30" customWidth="1"/>
    <col min="9" max="9" width="16.140625" style="30" customWidth="1"/>
    <col min="10" max="10" width="4.85546875" style="30" customWidth="1"/>
    <col min="11" max="11" width="12.140625" style="30" customWidth="1"/>
    <col min="12" max="12" width="4.140625" style="30" customWidth="1"/>
    <col min="13" max="13" width="13.140625" style="30" customWidth="1"/>
    <col min="14" max="14" width="11.140625" style="30" customWidth="1"/>
    <col min="15" max="15" width="14.85546875" style="30" hidden="1" customWidth="1"/>
    <col min="16" max="256" width="9.140625" style="30" customWidth="1"/>
    <col min="257" max="16384" width="8" style="133"/>
  </cols>
  <sheetData>
    <row r="1" spans="1:13" x14ac:dyDescent="0.2">
      <c r="A1" s="30" t="str">
        <f>'[2]1'!A1</f>
        <v xml:space="preserve">Naziv investicionog fonda: </v>
      </c>
      <c r="C1" s="30" t="s">
        <v>896</v>
      </c>
    </row>
    <row r="2" spans="1:13" x14ac:dyDescent="0.2">
      <c r="A2" s="30" t="str">
        <f>'[2]1'!A2</f>
        <v xml:space="preserve">Registarski broj investicionog fonda: </v>
      </c>
    </row>
    <row r="3" spans="1:13" x14ac:dyDescent="0.2">
      <c r="A3" s="30" t="str">
        <f>'[2]1'!A3</f>
        <v>Naziv društva za upravljanje investicionim fondom: Društvo za upravljanje investicionim fondovima Kristal invest A.D. Banja Luka</v>
      </c>
    </row>
    <row r="4" spans="1:13" x14ac:dyDescent="0.2">
      <c r="A4" s="30" t="str">
        <f>'[2]1'!A4</f>
        <v>Matični broj društva za upravljanje investicionim fondom: 01935615</v>
      </c>
    </row>
    <row r="5" spans="1:13" x14ac:dyDescent="0.2">
      <c r="A5" s="30" t="str">
        <f>'[2]1'!A5</f>
        <v>JIB društva za upravljanje investicionim fondom: 4400819920004</v>
      </c>
    </row>
    <row r="6" spans="1:13" x14ac:dyDescent="0.2">
      <c r="A6" s="30" t="str">
        <f>'[2]1'!A6</f>
        <v>JIB zatvorenog investicionog fonda: JP-M-6</v>
      </c>
    </row>
    <row r="7" spans="1:13" x14ac:dyDescent="0.2">
      <c r="A7" s="187" t="s">
        <v>620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</row>
    <row r="8" spans="1:13" x14ac:dyDescent="0.2">
      <c r="A8" s="187" t="s">
        <v>900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</row>
    <row r="9" spans="1:13" x14ac:dyDescent="0.2">
      <c r="A9" s="46" t="s">
        <v>619</v>
      </c>
    </row>
    <row r="10" spans="1:13" ht="17.25" customHeight="1" x14ac:dyDescent="0.2">
      <c r="A10" s="191" t="s">
        <v>537</v>
      </c>
      <c r="B10" s="192"/>
      <c r="C10" s="193"/>
      <c r="D10" s="194" t="s">
        <v>365</v>
      </c>
      <c r="E10" s="194" t="s">
        <v>618</v>
      </c>
      <c r="F10" s="194" t="s">
        <v>365</v>
      </c>
      <c r="G10" s="194" t="s">
        <v>617</v>
      </c>
      <c r="H10" s="194" t="s">
        <v>616</v>
      </c>
      <c r="I10" s="194" t="s">
        <v>532</v>
      </c>
      <c r="J10" s="194" t="s">
        <v>365</v>
      </c>
      <c r="K10" s="194" t="s">
        <v>615</v>
      </c>
      <c r="L10" s="194" t="s">
        <v>365</v>
      </c>
      <c r="M10" s="194" t="s">
        <v>530</v>
      </c>
    </row>
    <row r="11" spans="1:13" ht="82.5" customHeight="1" x14ac:dyDescent="0.2">
      <c r="A11" s="39" t="s">
        <v>529</v>
      </c>
      <c r="B11" s="39" t="s">
        <v>528</v>
      </c>
      <c r="C11" s="39" t="s">
        <v>527</v>
      </c>
      <c r="D11" s="195"/>
      <c r="E11" s="196"/>
      <c r="F11" s="195"/>
      <c r="G11" s="196"/>
      <c r="H11" s="195"/>
      <c r="I11" s="196"/>
      <c r="J11" s="195"/>
      <c r="K11" s="196"/>
      <c r="L11" s="195"/>
      <c r="M11" s="196"/>
    </row>
    <row r="12" spans="1:13" ht="12" customHeight="1" x14ac:dyDescent="0.2">
      <c r="A12" s="206">
        <v>1</v>
      </c>
      <c r="B12" s="207"/>
      <c r="C12" s="208"/>
      <c r="D12" s="196"/>
      <c r="E12" s="39">
        <v>2</v>
      </c>
      <c r="F12" s="196"/>
      <c r="G12" s="39">
        <v>3</v>
      </c>
      <c r="H12" s="196"/>
      <c r="I12" s="39">
        <v>4</v>
      </c>
      <c r="J12" s="196"/>
      <c r="K12" s="39">
        <v>5</v>
      </c>
      <c r="L12" s="196"/>
      <c r="M12" s="39">
        <v>6</v>
      </c>
    </row>
    <row r="13" spans="1:13" ht="25.5" x14ac:dyDescent="0.2">
      <c r="A13" s="74" t="s">
        <v>614</v>
      </c>
      <c r="B13" s="39"/>
      <c r="C13" s="39"/>
      <c r="D13" s="34" t="s">
        <v>613</v>
      </c>
      <c r="E13" s="89"/>
      <c r="F13" s="34" t="s">
        <v>612</v>
      </c>
      <c r="G13" s="89"/>
      <c r="H13" s="34" t="s">
        <v>611</v>
      </c>
      <c r="I13" s="89"/>
      <c r="J13" s="34" t="s">
        <v>610</v>
      </c>
      <c r="K13" s="66"/>
      <c r="L13" s="88" t="s">
        <v>609</v>
      </c>
      <c r="M13" s="66"/>
    </row>
    <row r="14" spans="1:13" x14ac:dyDescent="0.2">
      <c r="A14" s="74" t="s">
        <v>608</v>
      </c>
      <c r="B14" s="39"/>
      <c r="C14" s="39"/>
      <c r="D14" s="34" t="s">
        <v>607</v>
      </c>
      <c r="E14" s="89">
        <v>3956691.4</v>
      </c>
      <c r="F14" s="34" t="s">
        <v>606</v>
      </c>
      <c r="G14" s="89">
        <v>3759516.48</v>
      </c>
      <c r="H14" s="34" t="s">
        <v>605</v>
      </c>
      <c r="I14" s="89">
        <v>3895378.5356000001</v>
      </c>
      <c r="J14" s="34" t="s">
        <v>604</v>
      </c>
      <c r="K14" s="66"/>
      <c r="L14" s="88" t="s">
        <v>603</v>
      </c>
      <c r="M14" s="66">
        <v>6.6946000000000003</v>
      </c>
    </row>
    <row r="15" spans="1:13" x14ac:dyDescent="0.2">
      <c r="A15" s="74" t="s">
        <v>595</v>
      </c>
      <c r="B15" s="39" t="s">
        <v>594</v>
      </c>
      <c r="C15" s="39" t="s">
        <v>602</v>
      </c>
      <c r="D15" s="34"/>
      <c r="E15" s="89">
        <v>348175</v>
      </c>
      <c r="F15" s="34"/>
      <c r="G15" s="89">
        <v>352564.93</v>
      </c>
      <c r="H15" s="34"/>
      <c r="I15" s="89">
        <v>348175</v>
      </c>
      <c r="J15" s="34"/>
      <c r="K15" s="66">
        <v>3.8426</v>
      </c>
      <c r="L15" s="88"/>
      <c r="M15" s="66">
        <v>0.59840000000000004</v>
      </c>
    </row>
    <row r="16" spans="1:13" x14ac:dyDescent="0.2">
      <c r="A16" s="74" t="s">
        <v>595</v>
      </c>
      <c r="B16" s="39" t="s">
        <v>594</v>
      </c>
      <c r="C16" s="39" t="s">
        <v>601</v>
      </c>
      <c r="D16" s="34"/>
      <c r="E16" s="89">
        <v>647517.6</v>
      </c>
      <c r="F16" s="34"/>
      <c r="G16" s="89">
        <v>653426.93000000005</v>
      </c>
      <c r="H16" s="34"/>
      <c r="I16" s="89">
        <v>655287.81000000006</v>
      </c>
      <c r="J16" s="34"/>
      <c r="K16" s="66">
        <v>7.8651999999999997</v>
      </c>
      <c r="L16" s="88"/>
      <c r="M16" s="66">
        <v>1.1262000000000001</v>
      </c>
    </row>
    <row r="17" spans="1:13" x14ac:dyDescent="0.2">
      <c r="A17" s="74" t="s">
        <v>595</v>
      </c>
      <c r="B17" s="39" t="s">
        <v>594</v>
      </c>
      <c r="C17" s="39" t="s">
        <v>892</v>
      </c>
      <c r="D17" s="34"/>
      <c r="E17" s="89">
        <v>566890</v>
      </c>
      <c r="F17" s="34"/>
      <c r="G17" s="89">
        <v>551371.67000000004</v>
      </c>
      <c r="H17" s="34"/>
      <c r="I17" s="89">
        <v>548636.14</v>
      </c>
      <c r="J17" s="34"/>
      <c r="K17" s="66">
        <v>10.3109</v>
      </c>
      <c r="L17" s="88"/>
      <c r="M17" s="66">
        <v>0.94289999999999996</v>
      </c>
    </row>
    <row r="18" spans="1:13" x14ac:dyDescent="0.2">
      <c r="A18" s="74" t="s">
        <v>595</v>
      </c>
      <c r="B18" s="39" t="s">
        <v>594</v>
      </c>
      <c r="C18" s="39" t="s">
        <v>600</v>
      </c>
      <c r="D18" s="34"/>
      <c r="E18" s="89">
        <v>144037.20000000001</v>
      </c>
      <c r="F18" s="34"/>
      <c r="G18" s="89">
        <v>126773.31</v>
      </c>
      <c r="H18" s="34"/>
      <c r="I18" s="89">
        <v>143461.20000000001</v>
      </c>
      <c r="J18" s="34"/>
      <c r="K18" s="66">
        <v>3.5333999999999999</v>
      </c>
      <c r="L18" s="88"/>
      <c r="M18" s="66">
        <v>0.24660000000000001</v>
      </c>
    </row>
    <row r="19" spans="1:13" x14ac:dyDescent="0.2">
      <c r="A19" s="74" t="s">
        <v>595</v>
      </c>
      <c r="B19" s="39" t="s">
        <v>594</v>
      </c>
      <c r="C19" s="39" t="s">
        <v>599</v>
      </c>
      <c r="D19" s="34"/>
      <c r="E19" s="89">
        <v>1000</v>
      </c>
      <c r="F19" s="34"/>
      <c r="G19" s="89">
        <v>855</v>
      </c>
      <c r="H19" s="34"/>
      <c r="I19" s="89">
        <v>992</v>
      </c>
      <c r="J19" s="34"/>
      <c r="K19" s="66">
        <v>1.3899999999999999E-2</v>
      </c>
      <c r="L19" s="88"/>
      <c r="M19" s="66">
        <v>1.6999999999999999E-3</v>
      </c>
    </row>
    <row r="20" spans="1:13" x14ac:dyDescent="0.2">
      <c r="A20" s="74" t="s">
        <v>595</v>
      </c>
      <c r="B20" s="39" t="s">
        <v>594</v>
      </c>
      <c r="C20" s="39" t="s">
        <v>598</v>
      </c>
      <c r="D20" s="34"/>
      <c r="E20" s="89">
        <v>849664.8</v>
      </c>
      <c r="F20" s="34"/>
      <c r="G20" s="89">
        <v>724197.63</v>
      </c>
      <c r="H20" s="34"/>
      <c r="I20" s="89">
        <v>836919.83</v>
      </c>
      <c r="J20" s="34"/>
      <c r="K20" s="66">
        <v>5.1077000000000004</v>
      </c>
      <c r="L20" s="88"/>
      <c r="M20" s="66">
        <v>1.4382999999999999</v>
      </c>
    </row>
    <row r="21" spans="1:13" x14ac:dyDescent="0.2">
      <c r="A21" s="74" t="s">
        <v>595</v>
      </c>
      <c r="B21" s="39" t="s">
        <v>594</v>
      </c>
      <c r="C21" s="39" t="s">
        <v>597</v>
      </c>
      <c r="D21" s="34"/>
      <c r="E21" s="89">
        <v>503596.79999999999</v>
      </c>
      <c r="F21" s="34"/>
      <c r="G21" s="89">
        <v>491224.71</v>
      </c>
      <c r="H21" s="34"/>
      <c r="I21" s="89">
        <v>491006.88</v>
      </c>
      <c r="J21" s="34"/>
      <c r="K21" s="66"/>
      <c r="L21" s="88"/>
      <c r="M21" s="66">
        <v>0.84379999999999999</v>
      </c>
    </row>
    <row r="22" spans="1:13" x14ac:dyDescent="0.2">
      <c r="A22" s="74" t="s">
        <v>595</v>
      </c>
      <c r="B22" s="39" t="s">
        <v>594</v>
      </c>
      <c r="C22" s="39" t="s">
        <v>596</v>
      </c>
      <c r="D22" s="34"/>
      <c r="E22" s="89">
        <v>162000</v>
      </c>
      <c r="F22" s="34"/>
      <c r="G22" s="89">
        <v>157352.42000000001</v>
      </c>
      <c r="H22" s="34"/>
      <c r="I22" s="89">
        <v>157625.35</v>
      </c>
      <c r="J22" s="34"/>
      <c r="K22" s="66">
        <v>0.68979999999999997</v>
      </c>
      <c r="L22" s="88"/>
      <c r="M22" s="66">
        <v>0.27089999999999997</v>
      </c>
    </row>
    <row r="23" spans="1:13" x14ac:dyDescent="0.2">
      <c r="A23" s="74" t="s">
        <v>595</v>
      </c>
      <c r="B23" s="39" t="s">
        <v>594</v>
      </c>
      <c r="C23" s="39" t="s">
        <v>593</v>
      </c>
      <c r="D23" s="34"/>
      <c r="E23" s="89">
        <v>733810</v>
      </c>
      <c r="F23" s="34"/>
      <c r="G23" s="89">
        <v>701749.87</v>
      </c>
      <c r="H23" s="34"/>
      <c r="I23" s="89">
        <v>713274.33</v>
      </c>
      <c r="J23" s="34"/>
      <c r="K23" s="66"/>
      <c r="L23" s="88"/>
      <c r="M23" s="66">
        <v>1.2258</v>
      </c>
    </row>
    <row r="24" spans="1:13" ht="76.5" x14ac:dyDescent="0.2">
      <c r="A24" s="74" t="s">
        <v>592</v>
      </c>
      <c r="B24" s="39"/>
      <c r="C24" s="39"/>
      <c r="D24" s="34" t="s">
        <v>591</v>
      </c>
      <c r="E24" s="89"/>
      <c r="F24" s="34" t="s">
        <v>590</v>
      </c>
      <c r="G24" s="89"/>
      <c r="H24" s="34" t="s">
        <v>589</v>
      </c>
      <c r="I24" s="89"/>
      <c r="J24" s="34" t="s">
        <v>588</v>
      </c>
      <c r="K24" s="66"/>
      <c r="L24" s="88" t="s">
        <v>587</v>
      </c>
      <c r="M24" s="66"/>
    </row>
    <row r="25" spans="1:13" ht="25.5" x14ac:dyDescent="0.2">
      <c r="A25" s="74" t="s">
        <v>586</v>
      </c>
      <c r="B25" s="39"/>
      <c r="C25" s="39"/>
      <c r="D25" s="34" t="s">
        <v>585</v>
      </c>
      <c r="E25" s="89"/>
      <c r="F25" s="34" t="s">
        <v>584</v>
      </c>
      <c r="G25" s="89"/>
      <c r="H25" s="34" t="s">
        <v>583</v>
      </c>
      <c r="I25" s="89"/>
      <c r="J25" s="34" t="s">
        <v>582</v>
      </c>
      <c r="K25" s="66"/>
      <c r="L25" s="88" t="s">
        <v>581</v>
      </c>
      <c r="M25" s="66"/>
    </row>
    <row r="26" spans="1:13" ht="38.25" x14ac:dyDescent="0.2">
      <c r="A26" s="74" t="s">
        <v>580</v>
      </c>
      <c r="B26" s="39"/>
      <c r="C26" s="39"/>
      <c r="D26" s="34" t="s">
        <v>579</v>
      </c>
      <c r="E26" s="89">
        <v>3956691.4</v>
      </c>
      <c r="F26" s="34" t="s">
        <v>578</v>
      </c>
      <c r="G26" s="89">
        <v>3759516.48</v>
      </c>
      <c r="H26" s="34" t="s">
        <v>577</v>
      </c>
      <c r="I26" s="89">
        <v>3895378.54</v>
      </c>
      <c r="J26" s="34" t="s">
        <v>576</v>
      </c>
      <c r="K26" s="66"/>
      <c r="L26" s="88" t="s">
        <v>575</v>
      </c>
      <c r="M26" s="66">
        <v>6.6946000000000003</v>
      </c>
    </row>
    <row r="27" spans="1:13" ht="25.5" x14ac:dyDescent="0.2">
      <c r="A27" s="74" t="s">
        <v>574</v>
      </c>
      <c r="B27" s="39"/>
      <c r="C27" s="39"/>
      <c r="D27" s="34" t="s">
        <v>573</v>
      </c>
      <c r="E27" s="89"/>
      <c r="F27" s="34" t="s">
        <v>572</v>
      </c>
      <c r="G27" s="89"/>
      <c r="H27" s="34" t="s">
        <v>571</v>
      </c>
      <c r="I27" s="89"/>
      <c r="J27" s="34" t="s">
        <v>570</v>
      </c>
      <c r="K27" s="66"/>
      <c r="L27" s="88" t="s">
        <v>569</v>
      </c>
      <c r="M27" s="66"/>
    </row>
    <row r="28" spans="1:13" ht="51" x14ac:dyDescent="0.2">
      <c r="A28" s="74" t="s">
        <v>568</v>
      </c>
      <c r="B28" s="39"/>
      <c r="C28" s="39"/>
      <c r="D28" s="34" t="s">
        <v>567</v>
      </c>
      <c r="E28" s="89"/>
      <c r="F28" s="34" t="s">
        <v>566</v>
      </c>
      <c r="G28" s="89"/>
      <c r="H28" s="34" t="s">
        <v>565</v>
      </c>
      <c r="I28" s="89"/>
      <c r="J28" s="34" t="s">
        <v>564</v>
      </c>
      <c r="K28" s="66"/>
      <c r="L28" s="88" t="s">
        <v>563</v>
      </c>
      <c r="M28" s="66"/>
    </row>
    <row r="29" spans="1:13" ht="25.5" x14ac:dyDescent="0.2">
      <c r="A29" s="74" t="s">
        <v>562</v>
      </c>
      <c r="B29" s="39"/>
      <c r="C29" s="39"/>
      <c r="D29" s="34" t="s">
        <v>561</v>
      </c>
      <c r="E29" s="89"/>
      <c r="F29" s="34" t="s">
        <v>560</v>
      </c>
      <c r="G29" s="89"/>
      <c r="H29" s="34" t="s">
        <v>559</v>
      </c>
      <c r="I29" s="89"/>
      <c r="J29" s="34" t="s">
        <v>558</v>
      </c>
      <c r="K29" s="66"/>
      <c r="L29" s="88" t="s">
        <v>557</v>
      </c>
      <c r="M29" s="66"/>
    </row>
    <row r="30" spans="1:13" ht="25.5" x14ac:dyDescent="0.2">
      <c r="A30" s="74" t="s">
        <v>556</v>
      </c>
      <c r="B30" s="39"/>
      <c r="C30" s="39"/>
      <c r="D30" s="34" t="s">
        <v>555</v>
      </c>
      <c r="E30" s="89"/>
      <c r="F30" s="34" t="s">
        <v>554</v>
      </c>
      <c r="G30" s="89"/>
      <c r="H30" s="34" t="s">
        <v>553</v>
      </c>
      <c r="I30" s="89"/>
      <c r="J30" s="34" t="s">
        <v>552</v>
      </c>
      <c r="K30" s="66"/>
      <c r="L30" s="88" t="s">
        <v>551</v>
      </c>
      <c r="M30" s="66"/>
    </row>
    <row r="31" spans="1:13" ht="38.25" x14ac:dyDescent="0.2">
      <c r="A31" s="74" t="s">
        <v>550</v>
      </c>
      <c r="B31" s="39"/>
      <c r="C31" s="39"/>
      <c r="D31" s="34" t="s">
        <v>549</v>
      </c>
      <c r="E31" s="89"/>
      <c r="F31" s="34" t="s">
        <v>548</v>
      </c>
      <c r="G31" s="89"/>
      <c r="H31" s="34" t="s">
        <v>547</v>
      </c>
      <c r="I31" s="89"/>
      <c r="J31" s="34" t="s">
        <v>32</v>
      </c>
      <c r="K31" s="66"/>
      <c r="L31" s="88" t="s">
        <v>546</v>
      </c>
      <c r="M31" s="66"/>
    </row>
    <row r="32" spans="1:13" ht="25.5" x14ac:dyDescent="0.2">
      <c r="A32" s="74" t="s">
        <v>545</v>
      </c>
      <c r="B32" s="39"/>
      <c r="C32" s="39"/>
      <c r="D32" s="34" t="s">
        <v>544</v>
      </c>
      <c r="E32" s="89">
        <v>3956691.4</v>
      </c>
      <c r="F32" s="34" t="s">
        <v>543</v>
      </c>
      <c r="G32" s="89">
        <v>3759516.48</v>
      </c>
      <c r="H32" s="34" t="s">
        <v>542</v>
      </c>
      <c r="I32" s="89">
        <v>3895378.54</v>
      </c>
      <c r="J32" s="34" t="s">
        <v>33</v>
      </c>
      <c r="K32" s="66"/>
      <c r="L32" s="88" t="s">
        <v>541</v>
      </c>
      <c r="M32" s="66">
        <v>6.6946000000000003</v>
      </c>
    </row>
    <row r="33" spans="1:13" ht="18.75" customHeight="1" x14ac:dyDescent="0.2">
      <c r="A33" s="45" t="s">
        <v>370</v>
      </c>
      <c r="B33" s="85"/>
      <c r="C33" s="85"/>
      <c r="D33" s="87"/>
      <c r="E33" s="86"/>
      <c r="F33" s="86"/>
      <c r="G33" s="86"/>
      <c r="H33" s="86"/>
      <c r="I33" s="86"/>
      <c r="J33" s="86"/>
      <c r="K33" s="86"/>
      <c r="L33" s="86"/>
      <c r="M33" s="86"/>
    </row>
    <row r="34" spans="1:13" x14ac:dyDescent="0.2">
      <c r="A34" s="45" t="s">
        <v>369</v>
      </c>
      <c r="B34" s="85"/>
      <c r="E34" s="86"/>
      <c r="F34" s="86"/>
      <c r="G34" s="86"/>
      <c r="H34" s="86"/>
      <c r="I34" s="86"/>
      <c r="J34" s="86"/>
      <c r="K34" s="86"/>
      <c r="L34" s="86"/>
      <c r="M34" s="86"/>
    </row>
    <row r="35" spans="1:13" ht="12" customHeight="1" x14ac:dyDescent="0.2">
      <c r="A35" s="45" t="s">
        <v>368</v>
      </c>
      <c r="B35" s="85"/>
      <c r="J35" s="52"/>
      <c r="K35" s="52"/>
      <c r="L35" s="52"/>
      <c r="M35" s="52"/>
    </row>
    <row r="36" spans="1:13" ht="12" customHeight="1" x14ac:dyDescent="0.2">
      <c r="A36" s="45" t="s">
        <v>540</v>
      </c>
      <c r="B36" s="85"/>
      <c r="J36" s="52"/>
      <c r="K36" s="52"/>
      <c r="L36" s="52"/>
      <c r="M36" s="52"/>
    </row>
    <row r="37" spans="1:13" x14ac:dyDescent="0.2">
      <c r="H37" s="139"/>
      <c r="J37" s="52"/>
    </row>
    <row r="38" spans="1:13" x14ac:dyDescent="0.2">
      <c r="A38" s="139" t="s">
        <v>83</v>
      </c>
      <c r="E38" s="139" t="s">
        <v>85</v>
      </c>
      <c r="H38" s="139" t="s">
        <v>84</v>
      </c>
      <c r="J38" s="52"/>
      <c r="K38" s="190" t="s">
        <v>86</v>
      </c>
      <c r="L38" s="190"/>
      <c r="M38" s="190"/>
    </row>
    <row r="39" spans="1:13" ht="27" customHeight="1" x14ac:dyDescent="0.2">
      <c r="A39" s="139" t="s">
        <v>919</v>
      </c>
      <c r="E39" s="54" t="s">
        <v>940</v>
      </c>
      <c r="J39" s="52"/>
      <c r="K39" s="185" t="s">
        <v>340</v>
      </c>
      <c r="L39" s="185"/>
      <c r="M39" s="185"/>
    </row>
    <row r="40" spans="1:13" x14ac:dyDescent="0.2">
      <c r="J40" s="52"/>
      <c r="K40" s="52"/>
      <c r="L40" s="52"/>
      <c r="M40" s="52"/>
    </row>
    <row r="43" spans="1:13" x14ac:dyDescent="0.2">
      <c r="B43" s="187"/>
      <c r="C43" s="187"/>
      <c r="D43" s="187"/>
      <c r="E43" s="187"/>
    </row>
    <row r="44" spans="1:13" x14ac:dyDescent="0.2">
      <c r="B44" s="187"/>
      <c r="C44" s="187"/>
      <c r="D44" s="187"/>
      <c r="E44" s="187"/>
    </row>
    <row r="45" spans="1:13" x14ac:dyDescent="0.2">
      <c r="B45" s="187"/>
      <c r="C45" s="187"/>
      <c r="D45" s="187"/>
      <c r="E45" s="187"/>
    </row>
  </sheetData>
  <mergeCells count="17">
    <mergeCell ref="B43:E45"/>
    <mergeCell ref="K10:K11"/>
    <mergeCell ref="L10:L12"/>
    <mergeCell ref="M10:M11"/>
    <mergeCell ref="A12:C12"/>
    <mergeCell ref="K38:M38"/>
    <mergeCell ref="K39:M39"/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topLeftCell="A25" zoomScaleNormal="100" zoomScaleSheetLayoutView="100" workbookViewId="0">
      <selection activeCell="B39" sqref="B39"/>
    </sheetView>
  </sheetViews>
  <sheetFormatPr defaultColWidth="8" defaultRowHeight="12.75" customHeight="1" x14ac:dyDescent="0.2"/>
  <cols>
    <col min="1" max="1" width="4.140625" style="30" customWidth="1"/>
    <col min="2" max="2" width="20.5703125" style="30" customWidth="1"/>
    <col min="3" max="3" width="10.85546875" style="30" customWidth="1"/>
    <col min="4" max="4" width="10" style="30" customWidth="1"/>
    <col min="5" max="5" width="6.7109375" style="30" customWidth="1"/>
    <col min="6" max="6" width="14.140625" style="30" customWidth="1"/>
    <col min="7" max="7" width="6" style="30" customWidth="1"/>
    <col min="8" max="8" width="15" style="30" customWidth="1"/>
    <col min="9" max="9" width="6.7109375" style="30" customWidth="1"/>
    <col min="10" max="10" width="15.7109375" style="30" customWidth="1"/>
    <col min="11" max="11" width="7.5703125" style="30" customWidth="1"/>
    <col min="12" max="12" width="13.140625" style="30" customWidth="1"/>
    <col min="13" max="13" width="6.85546875" style="30" customWidth="1"/>
    <col min="14" max="14" width="14.85546875" style="30" customWidth="1"/>
    <col min="15" max="15" width="10.140625" style="30" customWidth="1"/>
    <col min="16" max="16" width="11.42578125" style="30" hidden="1" customWidth="1"/>
    <col min="17" max="256" width="9.140625" style="30" customWidth="1"/>
    <col min="257" max="16384" width="8" style="133"/>
  </cols>
  <sheetData>
    <row r="1" spans="1:14" x14ac:dyDescent="0.2">
      <c r="A1" s="30" t="str">
        <f>'[2]1'!A1</f>
        <v xml:space="preserve">Naziv investicionog fonda: </v>
      </c>
      <c r="D1" s="30" t="s">
        <v>896</v>
      </c>
    </row>
    <row r="2" spans="1:14" x14ac:dyDescent="0.2">
      <c r="A2" s="30" t="str">
        <f>'[2]1'!A2</f>
        <v xml:space="preserve">Registarski broj investicionog fonda: </v>
      </c>
    </row>
    <row r="3" spans="1:14" x14ac:dyDescent="0.2">
      <c r="A3" s="30" t="str">
        <f>'[2]1'!A3</f>
        <v>Naziv društva za upravljanje investicionim fondom: Društvo za upravljanje investicionim fondovima Kristal invest A.D. Banja Luka</v>
      </c>
    </row>
    <row r="4" spans="1:14" x14ac:dyDescent="0.2">
      <c r="A4" s="30" t="str">
        <f>'[2]1'!A4</f>
        <v>Matični broj društva za upravljanje investicionim fondom: 01935615</v>
      </c>
    </row>
    <row r="5" spans="1:14" x14ac:dyDescent="0.2">
      <c r="A5" s="30" t="str">
        <f>'[2]1'!A5</f>
        <v>JIB društva za upravljanje investicionim fondom: 4400819920004</v>
      </c>
    </row>
    <row r="6" spans="1:14" x14ac:dyDescent="0.2">
      <c r="A6" s="30" t="str">
        <f>'[2]1'!A6</f>
        <v>JIB zatvorenog investicionog fonda: JP-M-6</v>
      </c>
    </row>
    <row r="9" spans="1:14" x14ac:dyDescent="0.2">
      <c r="B9" s="187" t="s">
        <v>539</v>
      </c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</row>
    <row r="10" spans="1:14" x14ac:dyDescent="0.2">
      <c r="B10" s="187" t="s">
        <v>900</v>
      </c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</row>
    <row r="11" spans="1:14" x14ac:dyDescent="0.2"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</row>
    <row r="12" spans="1:14" x14ac:dyDescent="0.2">
      <c r="A12" s="30" t="s">
        <v>722</v>
      </c>
      <c r="B12" s="30" t="s">
        <v>721</v>
      </c>
    </row>
    <row r="13" spans="1:14" ht="15" customHeight="1" x14ac:dyDescent="0.2">
      <c r="A13" s="209" t="s">
        <v>720</v>
      </c>
      <c r="B13" s="211" t="s">
        <v>537</v>
      </c>
      <c r="C13" s="212"/>
      <c r="D13" s="213"/>
      <c r="E13" s="194" t="s">
        <v>365</v>
      </c>
      <c r="F13" s="194" t="s">
        <v>618</v>
      </c>
      <c r="G13" s="194" t="s">
        <v>365</v>
      </c>
      <c r="H13" s="194" t="s">
        <v>617</v>
      </c>
      <c r="I13" s="194" t="s">
        <v>365</v>
      </c>
      <c r="J13" s="194" t="s">
        <v>532</v>
      </c>
      <c r="K13" s="194" t="s">
        <v>365</v>
      </c>
      <c r="L13" s="194" t="s">
        <v>719</v>
      </c>
      <c r="M13" s="194" t="s">
        <v>365</v>
      </c>
      <c r="N13" s="194" t="s">
        <v>530</v>
      </c>
    </row>
    <row r="14" spans="1:14" ht="78.75" customHeight="1" x14ac:dyDescent="0.2">
      <c r="A14" s="210"/>
      <c r="B14" s="39" t="s">
        <v>529</v>
      </c>
      <c r="C14" s="73" t="s">
        <v>528</v>
      </c>
      <c r="D14" s="39" t="s">
        <v>527</v>
      </c>
      <c r="E14" s="195"/>
      <c r="F14" s="196"/>
      <c r="G14" s="195"/>
      <c r="H14" s="196"/>
      <c r="I14" s="195"/>
      <c r="J14" s="196"/>
      <c r="K14" s="195"/>
      <c r="L14" s="196"/>
      <c r="M14" s="195"/>
      <c r="N14" s="196"/>
    </row>
    <row r="15" spans="1:14" x14ac:dyDescent="0.2">
      <c r="B15" s="40">
        <v>1</v>
      </c>
      <c r="C15" s="206">
        <v>2</v>
      </c>
      <c r="D15" s="208"/>
      <c r="E15" s="196"/>
      <c r="F15" s="39">
        <v>3</v>
      </c>
      <c r="G15" s="196"/>
      <c r="H15" s="39">
        <v>4</v>
      </c>
      <c r="I15" s="196"/>
      <c r="J15" s="39">
        <v>5</v>
      </c>
      <c r="K15" s="196"/>
      <c r="L15" s="39">
        <v>6</v>
      </c>
      <c r="M15" s="196"/>
      <c r="N15" s="39">
        <v>7</v>
      </c>
    </row>
    <row r="16" spans="1:14" ht="38.25" x14ac:dyDescent="0.2">
      <c r="A16" s="39" t="s">
        <v>364</v>
      </c>
      <c r="B16" s="95" t="s">
        <v>718</v>
      </c>
      <c r="C16" s="94"/>
      <c r="D16" s="94"/>
      <c r="E16" s="34" t="s">
        <v>717</v>
      </c>
      <c r="F16" s="93"/>
      <c r="G16" s="34" t="s">
        <v>716</v>
      </c>
      <c r="H16" s="93"/>
      <c r="I16" s="34" t="s">
        <v>715</v>
      </c>
      <c r="J16" s="93"/>
      <c r="K16" s="39" t="s">
        <v>714</v>
      </c>
      <c r="L16" s="33"/>
      <c r="M16" s="34" t="s">
        <v>713</v>
      </c>
      <c r="N16" s="33"/>
    </row>
    <row r="17" spans="1:14" x14ac:dyDescent="0.2">
      <c r="A17" s="39" t="s">
        <v>351</v>
      </c>
      <c r="B17" s="95" t="s">
        <v>670</v>
      </c>
      <c r="C17" s="94"/>
      <c r="D17" s="94"/>
      <c r="E17" s="34" t="s">
        <v>712</v>
      </c>
      <c r="F17" s="93"/>
      <c r="G17" s="34" t="s">
        <v>711</v>
      </c>
      <c r="H17" s="93"/>
      <c r="I17" s="34" t="s">
        <v>710</v>
      </c>
      <c r="J17" s="93"/>
      <c r="K17" s="39" t="s">
        <v>709</v>
      </c>
      <c r="L17" s="33"/>
      <c r="M17" s="34" t="s">
        <v>708</v>
      </c>
      <c r="N17" s="33"/>
    </row>
    <row r="18" spans="1:14" x14ac:dyDescent="0.2">
      <c r="A18" s="39" t="s">
        <v>349</v>
      </c>
      <c r="B18" s="95" t="s">
        <v>664</v>
      </c>
      <c r="C18" s="94"/>
      <c r="D18" s="94"/>
      <c r="E18" s="34" t="s">
        <v>707</v>
      </c>
      <c r="F18" s="93"/>
      <c r="G18" s="34" t="s">
        <v>706</v>
      </c>
      <c r="H18" s="93"/>
      <c r="I18" s="34" t="s">
        <v>705</v>
      </c>
      <c r="J18" s="93"/>
      <c r="K18" s="39" t="s">
        <v>704</v>
      </c>
      <c r="L18" s="33"/>
      <c r="M18" s="34" t="s">
        <v>703</v>
      </c>
      <c r="N18" s="33"/>
    </row>
    <row r="19" spans="1:14" x14ac:dyDescent="0.2">
      <c r="A19" s="39" t="s">
        <v>346</v>
      </c>
      <c r="B19" s="95" t="s">
        <v>658</v>
      </c>
      <c r="C19" s="94"/>
      <c r="D19" s="94"/>
      <c r="E19" s="34" t="s">
        <v>702</v>
      </c>
      <c r="F19" s="93"/>
      <c r="G19" s="34" t="s">
        <v>701</v>
      </c>
      <c r="H19" s="93"/>
      <c r="I19" s="34" t="s">
        <v>700</v>
      </c>
      <c r="J19" s="93"/>
      <c r="K19" s="39" t="s">
        <v>699</v>
      </c>
      <c r="L19" s="33"/>
      <c r="M19" s="34" t="s">
        <v>698</v>
      </c>
      <c r="N19" s="33"/>
    </row>
    <row r="20" spans="1:14" x14ac:dyDescent="0.2">
      <c r="A20" s="39" t="s">
        <v>44</v>
      </c>
      <c r="B20" s="95" t="s">
        <v>652</v>
      </c>
      <c r="C20" s="94"/>
      <c r="D20" s="94"/>
      <c r="E20" s="34" t="s">
        <v>697</v>
      </c>
      <c r="F20" s="93"/>
      <c r="G20" s="34" t="s">
        <v>696</v>
      </c>
      <c r="H20" s="93"/>
      <c r="I20" s="34" t="s">
        <v>695</v>
      </c>
      <c r="J20" s="93"/>
      <c r="K20" s="39" t="s">
        <v>694</v>
      </c>
      <c r="L20" s="33"/>
      <c r="M20" s="34" t="s">
        <v>693</v>
      </c>
      <c r="N20" s="33"/>
    </row>
    <row r="21" spans="1:14" ht="25.5" x14ac:dyDescent="0.2">
      <c r="A21" s="39" t="s">
        <v>646</v>
      </c>
      <c r="B21" s="95" t="s">
        <v>645</v>
      </c>
      <c r="C21" s="94"/>
      <c r="D21" s="94"/>
      <c r="E21" s="34" t="s">
        <v>692</v>
      </c>
      <c r="F21" s="93"/>
      <c r="G21" s="34" t="s">
        <v>691</v>
      </c>
      <c r="H21" s="93"/>
      <c r="I21" s="34" t="s">
        <v>690</v>
      </c>
      <c r="J21" s="93"/>
      <c r="K21" s="39" t="s">
        <v>689</v>
      </c>
      <c r="L21" s="33"/>
      <c r="M21" s="34" t="s">
        <v>688</v>
      </c>
      <c r="N21" s="33"/>
    </row>
    <row r="22" spans="1:14" ht="25.5" x14ac:dyDescent="0.2">
      <c r="A22" s="39" t="s">
        <v>74</v>
      </c>
      <c r="B22" s="95" t="s">
        <v>639</v>
      </c>
      <c r="C22" s="94"/>
      <c r="D22" s="94"/>
      <c r="E22" s="34" t="s">
        <v>687</v>
      </c>
      <c r="F22" s="93"/>
      <c r="G22" s="34" t="s">
        <v>686</v>
      </c>
      <c r="H22" s="93"/>
      <c r="I22" s="34" t="s">
        <v>685</v>
      </c>
      <c r="J22" s="93"/>
      <c r="K22" s="39" t="s">
        <v>684</v>
      </c>
      <c r="L22" s="33"/>
      <c r="M22" s="34" t="s">
        <v>683</v>
      </c>
      <c r="N22" s="33"/>
    </row>
    <row r="23" spans="1:14" ht="51" x14ac:dyDescent="0.2">
      <c r="A23" s="39" t="s">
        <v>633</v>
      </c>
      <c r="B23" s="95" t="s">
        <v>682</v>
      </c>
      <c r="C23" s="94"/>
      <c r="D23" s="94"/>
      <c r="E23" s="34" t="s">
        <v>681</v>
      </c>
      <c r="F23" s="93"/>
      <c r="G23" s="34" t="s">
        <v>680</v>
      </c>
      <c r="H23" s="93"/>
      <c r="I23" s="34" t="s">
        <v>679</v>
      </c>
      <c r="J23" s="93"/>
      <c r="K23" s="39" t="s">
        <v>678</v>
      </c>
      <c r="L23" s="33"/>
      <c r="M23" s="34" t="s">
        <v>677</v>
      </c>
      <c r="N23" s="33"/>
    </row>
    <row r="24" spans="1:14" ht="38.25" x14ac:dyDescent="0.2">
      <c r="A24" s="39" t="s">
        <v>359</v>
      </c>
      <c r="B24" s="95" t="s">
        <v>676</v>
      </c>
      <c r="C24" s="94"/>
      <c r="D24" s="94"/>
      <c r="E24" s="34" t="s">
        <v>675</v>
      </c>
      <c r="F24" s="93"/>
      <c r="G24" s="34" t="s">
        <v>674</v>
      </c>
      <c r="H24" s="93"/>
      <c r="I24" s="34" t="s">
        <v>673</v>
      </c>
      <c r="J24" s="93"/>
      <c r="K24" s="39" t="s">
        <v>672</v>
      </c>
      <c r="L24" s="33"/>
      <c r="M24" s="34" t="s">
        <v>671</v>
      </c>
      <c r="N24" s="33"/>
    </row>
    <row r="25" spans="1:14" x14ac:dyDescent="0.2">
      <c r="A25" s="39" t="s">
        <v>351</v>
      </c>
      <c r="B25" s="95" t="s">
        <v>670</v>
      </c>
      <c r="C25" s="94"/>
      <c r="D25" s="94"/>
      <c r="E25" s="34" t="s">
        <v>669</v>
      </c>
      <c r="F25" s="93"/>
      <c r="G25" s="34" t="s">
        <v>668</v>
      </c>
      <c r="H25" s="93"/>
      <c r="I25" s="34" t="s">
        <v>667</v>
      </c>
      <c r="J25" s="93"/>
      <c r="K25" s="39" t="s">
        <v>666</v>
      </c>
      <c r="L25" s="33"/>
      <c r="M25" s="34" t="s">
        <v>665</v>
      </c>
      <c r="N25" s="33"/>
    </row>
    <row r="26" spans="1:14" x14ac:dyDescent="0.2">
      <c r="A26" s="39" t="s">
        <v>349</v>
      </c>
      <c r="B26" s="95" t="s">
        <v>664</v>
      </c>
      <c r="C26" s="94"/>
      <c r="D26" s="94"/>
      <c r="E26" s="34" t="s">
        <v>663</v>
      </c>
      <c r="F26" s="93"/>
      <c r="G26" s="34" t="s">
        <v>662</v>
      </c>
      <c r="H26" s="93"/>
      <c r="I26" s="34" t="s">
        <v>661</v>
      </c>
      <c r="J26" s="93"/>
      <c r="K26" s="39" t="s">
        <v>660</v>
      </c>
      <c r="L26" s="33"/>
      <c r="M26" s="34" t="s">
        <v>659</v>
      </c>
      <c r="N26" s="33"/>
    </row>
    <row r="27" spans="1:14" x14ac:dyDescent="0.2">
      <c r="A27" s="39" t="s">
        <v>346</v>
      </c>
      <c r="B27" s="95" t="s">
        <v>658</v>
      </c>
      <c r="C27" s="94"/>
      <c r="D27" s="94"/>
      <c r="E27" s="34" t="s">
        <v>657</v>
      </c>
      <c r="F27" s="93"/>
      <c r="G27" s="34" t="s">
        <v>656</v>
      </c>
      <c r="H27" s="93"/>
      <c r="I27" s="34" t="s">
        <v>655</v>
      </c>
      <c r="J27" s="93"/>
      <c r="K27" s="39" t="s">
        <v>654</v>
      </c>
      <c r="L27" s="33"/>
      <c r="M27" s="34" t="s">
        <v>653</v>
      </c>
      <c r="N27" s="33"/>
    </row>
    <row r="28" spans="1:14" x14ac:dyDescent="0.2">
      <c r="A28" s="39" t="s">
        <v>44</v>
      </c>
      <c r="B28" s="95" t="s">
        <v>652</v>
      </c>
      <c r="C28" s="94"/>
      <c r="D28" s="94"/>
      <c r="E28" s="34" t="s">
        <v>651</v>
      </c>
      <c r="F28" s="93"/>
      <c r="G28" s="34" t="s">
        <v>650</v>
      </c>
      <c r="H28" s="93"/>
      <c r="I28" s="34" t="s">
        <v>649</v>
      </c>
      <c r="J28" s="93"/>
      <c r="K28" s="39" t="s">
        <v>648</v>
      </c>
      <c r="L28" s="33"/>
      <c r="M28" s="34" t="s">
        <v>647</v>
      </c>
      <c r="N28" s="33"/>
    </row>
    <row r="29" spans="1:14" ht="25.5" x14ac:dyDescent="0.2">
      <c r="A29" s="39" t="s">
        <v>646</v>
      </c>
      <c r="B29" s="95" t="s">
        <v>645</v>
      </c>
      <c r="C29" s="94"/>
      <c r="D29" s="94"/>
      <c r="E29" s="34" t="s">
        <v>644</v>
      </c>
      <c r="F29" s="93"/>
      <c r="G29" s="34" t="s">
        <v>643</v>
      </c>
      <c r="H29" s="93"/>
      <c r="I29" s="34" t="s">
        <v>642</v>
      </c>
      <c r="J29" s="93"/>
      <c r="K29" s="39" t="s">
        <v>641</v>
      </c>
      <c r="L29" s="33"/>
      <c r="M29" s="34" t="s">
        <v>640</v>
      </c>
      <c r="N29" s="33"/>
    </row>
    <row r="30" spans="1:14" ht="25.5" x14ac:dyDescent="0.2">
      <c r="A30" s="39" t="s">
        <v>74</v>
      </c>
      <c r="B30" s="95" t="s">
        <v>639</v>
      </c>
      <c r="C30" s="94"/>
      <c r="D30" s="94"/>
      <c r="E30" s="34" t="s">
        <v>638</v>
      </c>
      <c r="F30" s="93"/>
      <c r="G30" s="34" t="s">
        <v>637</v>
      </c>
      <c r="H30" s="93"/>
      <c r="I30" s="34" t="s">
        <v>636</v>
      </c>
      <c r="J30" s="93"/>
      <c r="K30" s="39" t="s">
        <v>635</v>
      </c>
      <c r="L30" s="33"/>
      <c r="M30" s="34" t="s">
        <v>634</v>
      </c>
      <c r="N30" s="33"/>
    </row>
    <row r="31" spans="1:14" ht="51" x14ac:dyDescent="0.2">
      <c r="A31" s="39" t="s">
        <v>633</v>
      </c>
      <c r="B31" s="95" t="s">
        <v>632</v>
      </c>
      <c r="C31" s="94"/>
      <c r="D31" s="94"/>
      <c r="E31" s="34" t="s">
        <v>631</v>
      </c>
      <c r="F31" s="93"/>
      <c r="G31" s="34" t="s">
        <v>630</v>
      </c>
      <c r="H31" s="93"/>
      <c r="I31" s="34" t="s">
        <v>629</v>
      </c>
      <c r="J31" s="93"/>
      <c r="K31" s="39" t="s">
        <v>628</v>
      </c>
      <c r="L31" s="33"/>
      <c r="M31" s="34" t="s">
        <v>627</v>
      </c>
      <c r="N31" s="33"/>
    </row>
    <row r="32" spans="1:14" ht="25.5" x14ac:dyDescent="0.2">
      <c r="A32" s="39" t="s">
        <v>354</v>
      </c>
      <c r="B32" s="95" t="s">
        <v>626</v>
      </c>
      <c r="C32" s="94"/>
      <c r="D32" s="94"/>
      <c r="E32" s="34" t="s">
        <v>625</v>
      </c>
      <c r="F32" s="93"/>
      <c r="G32" s="34" t="s">
        <v>624</v>
      </c>
      <c r="H32" s="93"/>
      <c r="I32" s="34" t="s">
        <v>623</v>
      </c>
      <c r="J32" s="93"/>
      <c r="K32" s="39" t="s">
        <v>622</v>
      </c>
      <c r="L32" s="33"/>
      <c r="M32" s="34" t="s">
        <v>621</v>
      </c>
      <c r="N32" s="33"/>
    </row>
    <row r="33" spans="1:14" x14ac:dyDescent="0.2">
      <c r="A33" s="45" t="s">
        <v>370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</row>
    <row r="34" spans="1:14" x14ac:dyDescent="0.2">
      <c r="A34" s="45" t="s">
        <v>369</v>
      </c>
    </row>
    <row r="35" spans="1:14" x14ac:dyDescent="0.2">
      <c r="A35" s="45" t="s">
        <v>368</v>
      </c>
    </row>
    <row r="36" spans="1:14" x14ac:dyDescent="0.2">
      <c r="A36" s="45" t="s">
        <v>540</v>
      </c>
    </row>
    <row r="37" spans="1:14" ht="37.5" customHeight="1" x14ac:dyDescent="0.2">
      <c r="B37" s="144" t="s">
        <v>83</v>
      </c>
      <c r="F37" s="144" t="s">
        <v>85</v>
      </c>
      <c r="I37" s="144" t="s">
        <v>84</v>
      </c>
      <c r="K37" s="214" t="s">
        <v>86</v>
      </c>
      <c r="L37" s="214"/>
      <c r="M37" s="214"/>
    </row>
    <row r="38" spans="1:14" ht="33" customHeight="1" x14ac:dyDescent="0.2">
      <c r="B38" s="144" t="s">
        <v>919</v>
      </c>
      <c r="F38" s="92" t="s">
        <v>940</v>
      </c>
      <c r="K38" s="215" t="s">
        <v>340</v>
      </c>
      <c r="L38" s="215"/>
      <c r="M38" s="215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87"/>
      <c r="D45" s="187"/>
      <c r="E45" s="187"/>
      <c r="F45" s="187"/>
    </row>
    <row r="46" spans="1:14" x14ac:dyDescent="0.2">
      <c r="C46" s="187"/>
      <c r="D46" s="187"/>
      <c r="E46" s="187"/>
      <c r="F46" s="187"/>
    </row>
    <row r="47" spans="1:14" x14ac:dyDescent="0.2">
      <c r="C47" s="187"/>
      <c r="D47" s="187"/>
      <c r="E47" s="187"/>
      <c r="F47" s="187"/>
    </row>
    <row r="48" spans="1:14" x14ac:dyDescent="0.2">
      <c r="D48" s="91"/>
    </row>
    <row r="52" spans="10:10" x14ac:dyDescent="0.2">
      <c r="J52" s="90"/>
    </row>
  </sheetData>
  <mergeCells count="18">
    <mergeCell ref="K38:M38"/>
    <mergeCell ref="C45:F47"/>
    <mergeCell ref="K13:K15"/>
    <mergeCell ref="L13:L14"/>
    <mergeCell ref="M13:M15"/>
    <mergeCell ref="N13:N14"/>
    <mergeCell ref="C15:D15"/>
    <mergeCell ref="K37:M37"/>
    <mergeCell ref="B9:N9"/>
    <mergeCell ref="B10:N10"/>
    <mergeCell ref="H13:H14"/>
    <mergeCell ref="I13:I15"/>
    <mergeCell ref="J13:J14"/>
    <mergeCell ref="A13:A14"/>
    <mergeCell ref="B13:D13"/>
    <mergeCell ref="E13:E15"/>
    <mergeCell ref="F13:F14"/>
    <mergeCell ref="G13:G15"/>
  </mergeCells>
  <printOptions horizontalCentered="1"/>
  <pageMargins left="0.27559055118110237" right="0.39370078740157483" top="7.874015748031496E-2" bottom="0.78740157480314965" header="0" footer="0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32"/>
  <sheetViews>
    <sheetView view="pageBreakPreview" zoomScaleNormal="100" zoomScaleSheetLayoutView="100" workbookViewId="0">
      <selection activeCell="B24" sqref="B24"/>
    </sheetView>
  </sheetViews>
  <sheetFormatPr defaultColWidth="8" defaultRowHeight="12.75" customHeight="1" x14ac:dyDescent="0.2"/>
  <cols>
    <col min="1" max="1" width="4.140625" style="30" customWidth="1"/>
    <col min="2" max="2" width="20.5703125" style="30" customWidth="1"/>
    <col min="3" max="3" width="10.28515625" style="30" customWidth="1"/>
    <col min="4" max="4" width="6.7109375" style="30" customWidth="1"/>
    <col min="5" max="5" width="14.140625" style="30" customWidth="1"/>
    <col min="6" max="6" width="6" style="30" customWidth="1"/>
    <col min="7" max="7" width="15" style="30" customWidth="1"/>
    <col min="8" max="8" width="6.7109375" style="30" customWidth="1"/>
    <col min="9" max="9" width="14.85546875" style="30" customWidth="1"/>
    <col min="10" max="10" width="10.140625" style="30" customWidth="1"/>
    <col min="11" max="11" width="11.42578125" style="30" hidden="1" customWidth="1"/>
    <col min="12" max="256" width="9.140625" style="30" customWidth="1"/>
    <col min="257" max="16384" width="8" style="133"/>
  </cols>
  <sheetData>
    <row r="1" spans="1:9" x14ac:dyDescent="0.2">
      <c r="A1" s="30" t="str">
        <f>'[2]1'!A1</f>
        <v xml:space="preserve">Naziv investicionog fonda: </v>
      </c>
      <c r="D1" s="30" t="s">
        <v>896</v>
      </c>
    </row>
    <row r="2" spans="1:9" x14ac:dyDescent="0.2">
      <c r="A2" s="30" t="str">
        <f>'[2]1'!A2</f>
        <v xml:space="preserve">Registarski broj investicionog fonda: </v>
      </c>
    </row>
    <row r="3" spans="1:9" x14ac:dyDescent="0.2">
      <c r="A3" s="30" t="str">
        <f>'[2]1'!A3</f>
        <v>Naziv društva za upravljanje investicionim fondom: Društvo za upravljanje investicionim fondovima Kristal invest A.D. Banja Luka</v>
      </c>
    </row>
    <row r="4" spans="1:9" x14ac:dyDescent="0.2">
      <c r="A4" s="30" t="str">
        <f>'[2]1'!A4</f>
        <v>Matični broj društva za upravljanje investicionim fondom: 01935615</v>
      </c>
    </row>
    <row r="5" spans="1:9" x14ac:dyDescent="0.2">
      <c r="A5" s="30" t="str">
        <f>'[2]1'!A5</f>
        <v>JIB društva za upravljanje investicionim fondom: 4400819920004</v>
      </c>
    </row>
    <row r="6" spans="1:9" x14ac:dyDescent="0.2">
      <c r="A6" s="30" t="str">
        <f>'[2]1'!A6</f>
        <v>JIB zatvorenog investicionog fonda: JP-M-6</v>
      </c>
    </row>
    <row r="9" spans="1:9" x14ac:dyDescent="0.2">
      <c r="B9" s="187" t="s">
        <v>539</v>
      </c>
      <c r="C9" s="187"/>
      <c r="D9" s="187"/>
      <c r="E9" s="187"/>
      <c r="F9" s="187"/>
      <c r="G9" s="187"/>
      <c r="H9" s="187"/>
      <c r="I9" s="187"/>
    </row>
    <row r="10" spans="1:9" x14ac:dyDescent="0.2">
      <c r="B10" s="187" t="s">
        <v>900</v>
      </c>
      <c r="C10" s="187"/>
      <c r="D10" s="187"/>
      <c r="E10" s="187"/>
      <c r="F10" s="187"/>
      <c r="G10" s="187"/>
      <c r="H10" s="187"/>
      <c r="I10" s="187"/>
    </row>
    <row r="11" spans="1:9" x14ac:dyDescent="0.2">
      <c r="B11" s="138"/>
      <c r="C11" s="138"/>
      <c r="D11" s="138"/>
      <c r="E11" s="138"/>
      <c r="F11" s="138"/>
      <c r="G11" s="138"/>
      <c r="H11" s="138"/>
      <c r="I11" s="138"/>
    </row>
    <row r="12" spans="1:9" x14ac:dyDescent="0.2">
      <c r="A12" s="160" t="s">
        <v>743</v>
      </c>
      <c r="B12" s="30" t="s">
        <v>742</v>
      </c>
    </row>
    <row r="13" spans="1:9" ht="15" customHeight="1" x14ac:dyDescent="0.2">
      <c r="A13" s="209" t="s">
        <v>720</v>
      </c>
      <c r="B13" s="211" t="s">
        <v>537</v>
      </c>
      <c r="C13" s="212"/>
      <c r="D13" s="194" t="s">
        <v>365</v>
      </c>
      <c r="E13" s="194" t="s">
        <v>617</v>
      </c>
      <c r="F13" s="194" t="s">
        <v>365</v>
      </c>
      <c r="G13" s="194" t="s">
        <v>532</v>
      </c>
      <c r="H13" s="194" t="s">
        <v>365</v>
      </c>
      <c r="I13" s="194" t="s">
        <v>530</v>
      </c>
    </row>
    <row r="14" spans="1:9" ht="78.75" customHeight="1" x14ac:dyDescent="0.2">
      <c r="A14" s="210"/>
      <c r="B14" s="39" t="s">
        <v>529</v>
      </c>
      <c r="C14" s="73" t="s">
        <v>527</v>
      </c>
      <c r="D14" s="195"/>
      <c r="E14" s="196"/>
      <c r="F14" s="195"/>
      <c r="G14" s="196"/>
      <c r="H14" s="195"/>
      <c r="I14" s="196"/>
    </row>
    <row r="15" spans="1:9" x14ac:dyDescent="0.2">
      <c r="A15" s="30">
        <v>1</v>
      </c>
      <c r="B15" s="206">
        <v>2</v>
      </c>
      <c r="C15" s="208"/>
      <c r="D15" s="196"/>
      <c r="E15" s="39">
        <v>3</v>
      </c>
      <c r="F15" s="196"/>
      <c r="G15" s="39">
        <v>4</v>
      </c>
      <c r="H15" s="196"/>
      <c r="I15" s="39">
        <v>5</v>
      </c>
    </row>
    <row r="16" spans="1:9" x14ac:dyDescent="0.2">
      <c r="A16" s="39" t="s">
        <v>351</v>
      </c>
      <c r="B16" s="95" t="s">
        <v>741</v>
      </c>
      <c r="C16" s="94"/>
      <c r="D16" s="34" t="s">
        <v>740</v>
      </c>
      <c r="E16" s="89"/>
      <c r="F16" s="34" t="s">
        <v>739</v>
      </c>
      <c r="G16" s="89"/>
      <c r="H16" s="34" t="s">
        <v>738</v>
      </c>
      <c r="I16" s="66"/>
    </row>
    <row r="17" spans="1:11" x14ac:dyDescent="0.2">
      <c r="A17" s="39" t="s">
        <v>349</v>
      </c>
      <c r="B17" s="95" t="s">
        <v>737</v>
      </c>
      <c r="C17" s="94"/>
      <c r="D17" s="34" t="s">
        <v>736</v>
      </c>
      <c r="E17" s="89">
        <v>3269673.18</v>
      </c>
      <c r="F17" s="34" t="s">
        <v>735</v>
      </c>
      <c r="G17" s="89">
        <v>3270165.87</v>
      </c>
      <c r="H17" s="34" t="s">
        <v>734</v>
      </c>
      <c r="I17" s="66">
        <v>5.6192000000000002</v>
      </c>
    </row>
    <row r="18" spans="1:11" ht="38.25" x14ac:dyDescent="0.2">
      <c r="A18" s="39"/>
      <c r="B18" s="95" t="s">
        <v>733</v>
      </c>
      <c r="C18" s="94" t="s">
        <v>732</v>
      </c>
      <c r="D18" s="34"/>
      <c r="E18" s="89">
        <v>3269673.18</v>
      </c>
      <c r="F18" s="34"/>
      <c r="G18" s="89">
        <v>3270165.87</v>
      </c>
      <c r="H18" s="34"/>
      <c r="I18" s="66">
        <v>5.6192000000000002</v>
      </c>
    </row>
    <row r="19" spans="1:11" x14ac:dyDescent="0.2">
      <c r="A19" s="39" t="s">
        <v>346</v>
      </c>
      <c r="B19" s="95" t="s">
        <v>731</v>
      </c>
      <c r="C19" s="94"/>
      <c r="D19" s="34" t="s">
        <v>730</v>
      </c>
      <c r="E19" s="89"/>
      <c r="F19" s="34" t="s">
        <v>729</v>
      </c>
      <c r="G19" s="89"/>
      <c r="H19" s="34" t="s">
        <v>728</v>
      </c>
      <c r="I19" s="66"/>
    </row>
    <row r="20" spans="1:11" x14ac:dyDescent="0.2">
      <c r="A20" s="39" t="s">
        <v>727</v>
      </c>
      <c r="B20" s="95" t="s">
        <v>726</v>
      </c>
      <c r="C20" s="94"/>
      <c r="D20" s="34" t="s">
        <v>725</v>
      </c>
      <c r="E20" s="89">
        <v>3269673.18</v>
      </c>
      <c r="F20" s="34" t="s">
        <v>724</v>
      </c>
      <c r="G20" s="89">
        <v>3270165.87</v>
      </c>
      <c r="H20" s="34" t="s">
        <v>723</v>
      </c>
      <c r="I20" s="66">
        <v>5.6192000000000002</v>
      </c>
    </row>
    <row r="21" spans="1:11" x14ac:dyDescent="0.2">
      <c r="A21" s="142"/>
      <c r="B21" s="46"/>
      <c r="C21" s="46"/>
      <c r="D21" s="63"/>
      <c r="E21" s="97"/>
      <c r="F21" s="63"/>
      <c r="G21" s="97"/>
      <c r="H21" s="63"/>
      <c r="I21" s="97"/>
    </row>
    <row r="22" spans="1:11" ht="37.5" customHeight="1" x14ac:dyDescent="0.2">
      <c r="B22" s="144" t="s">
        <v>83</v>
      </c>
      <c r="C22" s="140"/>
      <c r="D22" s="140"/>
      <c r="E22" s="96" t="s">
        <v>85</v>
      </c>
      <c r="F22" s="140"/>
      <c r="G22" s="140"/>
      <c r="H22" s="96" t="s">
        <v>84</v>
      </c>
      <c r="I22" s="216" t="s">
        <v>86</v>
      </c>
      <c r="J22" s="216"/>
      <c r="K22" s="216"/>
    </row>
    <row r="23" spans="1:11" ht="33" customHeight="1" x14ac:dyDescent="0.2">
      <c r="B23" s="144" t="s">
        <v>919</v>
      </c>
      <c r="E23" s="92" t="s">
        <v>940</v>
      </c>
      <c r="I23" s="215" t="s">
        <v>340</v>
      </c>
      <c r="J23" s="215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187"/>
      <c r="D30" s="187"/>
      <c r="E30" s="187"/>
    </row>
    <row r="31" spans="1:11" x14ac:dyDescent="0.2">
      <c r="C31" s="187"/>
      <c r="D31" s="187"/>
      <c r="E31" s="187"/>
    </row>
    <row r="32" spans="1:11" x14ac:dyDescent="0.2">
      <c r="C32" s="187"/>
      <c r="D32" s="187"/>
      <c r="E32" s="187"/>
    </row>
  </sheetData>
  <mergeCells count="14">
    <mergeCell ref="I22:K22"/>
    <mergeCell ref="I23:J23"/>
    <mergeCell ref="C30:E32"/>
    <mergeCell ref="B9:I9"/>
    <mergeCell ref="B10:I10"/>
    <mergeCell ref="G13:G14"/>
    <mergeCell ref="H13:H15"/>
    <mergeCell ref="I13:I14"/>
    <mergeCell ref="A13:A14"/>
    <mergeCell ref="B13:C13"/>
    <mergeCell ref="D13:D15"/>
    <mergeCell ref="E13:E14"/>
    <mergeCell ref="F13:F15"/>
    <mergeCell ref="B15:C15"/>
  </mergeCells>
  <printOptions horizontalCentered="1"/>
  <pageMargins left="0.27559055118110237" right="0.39370078740157483" top="7.874015748031496E-2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10 (2)</vt:lpstr>
      <vt:lpstr>11</vt:lpstr>
      <vt:lpstr>'1'!Print_Area</vt:lpstr>
      <vt:lpstr>'10'!Print_Area</vt:lpstr>
      <vt:lpstr>'10 (2)'!Print_Area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2023-02-09T09:11:35Z</cp:lastPrinted>
  <dcterms:created xsi:type="dcterms:W3CDTF">2022-01-20T07:08:45Z</dcterms:created>
  <dcterms:modified xsi:type="dcterms:W3CDTF">2023-02-13T13:20:58Z</dcterms:modified>
</cp:coreProperties>
</file>